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30"/>
  <workbookPr/>
  <mc:AlternateContent xmlns:mc="http://schemas.openxmlformats.org/markup-compatibility/2006">
    <mc:Choice Requires="x15">
      <x15ac:absPath xmlns:x15ac="http://schemas.microsoft.com/office/spreadsheetml/2010/11/ac" url="C:\Users\Tyrel\Desktop\ACE\"/>
    </mc:Choice>
  </mc:AlternateContent>
  <xr:revisionPtr revIDLastSave="0" documentId="8_{97101100-7395-4DB0-B2EB-4F0E64ED4F54}" xr6:coauthVersionLast="45" xr6:coauthVersionMax="45" xr10:uidLastSave="{00000000-0000-0000-0000-000000000000}"/>
  <bookViews>
    <workbookView xWindow="-28920" yWindow="-120" windowWidth="29040" windowHeight="15840" firstSheet="1" activeTab="1" xr2:uid="{00000000-000D-0000-FFFF-FFFF00000000}"/>
  </bookViews>
  <sheets>
    <sheet name="Scheduling" sheetId="6" r:id="rId1"/>
    <sheet name="CourseList" sheetId="8" r:id="rId2"/>
    <sheet name="Admin Course Changes" sheetId="11" r:id="rId3"/>
    <sheet name="OccupationList" sheetId="7" r:id="rId4"/>
    <sheet name="Answer Drop-downs" sheetId="4" state="hidden" r:id="rId5"/>
    <sheet name="Scorecard" sheetId="9" r:id="rId6"/>
    <sheet name="Remediation POA&amp;M" sheetId="10" r:id="rId7"/>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9" l="1"/>
  <c r="F8" i="9" l="1"/>
  <c r="F7" i="9"/>
  <c r="F6" i="9"/>
  <c r="F5" i="9"/>
  <c r="F4" i="9"/>
  <c r="E17" i="9"/>
  <c r="E16" i="9"/>
  <c r="E14" i="9"/>
  <c r="G14" i="9" s="1"/>
  <c r="E13" i="9"/>
  <c r="G13" i="9" s="1"/>
  <c r="E12" i="9"/>
  <c r="G12" i="9" s="1"/>
  <c r="E20" i="9" l="1"/>
  <c r="G20" i="9" s="1"/>
  <c r="E19" i="9"/>
  <c r="G19" i="9" s="1"/>
  <c r="E8" i="9" l="1"/>
  <c r="E7" i="9"/>
  <c r="E6" i="9" l="1"/>
  <c r="E5" i="9"/>
  <c r="E4" i="9"/>
  <c r="E3" i="9"/>
  <c r="C13" i="10"/>
  <c r="D13" i="10" s="1"/>
  <c r="C14" i="10"/>
  <c r="D14" i="10" s="1"/>
  <c r="E18" i="9" a="1"/>
  <c r="E18" i="9" s="1"/>
  <c r="G16" i="9"/>
  <c r="C10" i="10" s="1"/>
  <c r="D10" i="10" s="1"/>
  <c r="C9" i="10"/>
  <c r="D9" i="10" s="1"/>
  <c r="C8" i="10"/>
  <c r="D8" i="10" s="1"/>
  <c r="C7" i="10"/>
  <c r="D7" i="10" s="1"/>
  <c r="E10" i="9"/>
  <c r="G10" i="9" s="1"/>
  <c r="G6" i="9"/>
  <c r="G8" i="9"/>
  <c r="G17" i="9"/>
  <c r="G4" i="9"/>
  <c r="K3" i="9" l="1"/>
  <c r="G18" i="9"/>
  <c r="C12" i="10" s="1"/>
  <c r="D12" i="10" s="1"/>
  <c r="C6" i="10"/>
  <c r="D6" i="10" s="1"/>
  <c r="C11" i="10"/>
  <c r="D11" i="10" s="1"/>
  <c r="C3" i="10"/>
  <c r="D3" i="10" s="1"/>
  <c r="C4" i="10"/>
  <c r="D4" i="10" s="1"/>
  <c r="C5" i="10"/>
  <c r="D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Light, Dawn</author>
  </authors>
  <commentList>
    <comment ref="D6" authorId="0" shapeId="0" xr:uid="{00000000-0006-0000-0000-000001000000}">
      <text>
        <r>
          <rPr>
            <b/>
            <sz val="9"/>
            <color indexed="81"/>
            <rFont val="Tahoma"/>
            <family val="2"/>
          </rPr>
          <t>Please select from drop-down menu</t>
        </r>
      </text>
    </comment>
    <comment ref="D9" authorId="0" shapeId="0" xr:uid="{00000000-0006-0000-0000-000002000000}">
      <text>
        <r>
          <rPr>
            <b/>
            <sz val="9"/>
            <color indexed="81"/>
            <rFont val="Tahoma"/>
            <family val="2"/>
          </rPr>
          <t>Please select from drop-down menu</t>
        </r>
      </text>
    </comment>
    <comment ref="D22" authorId="0" shapeId="0" xr:uid="{00000000-0006-0000-0000-000003000000}">
      <text>
        <r>
          <rPr>
            <b/>
            <sz val="9"/>
            <color indexed="81"/>
            <rFont val="Tahoma"/>
            <family val="2"/>
          </rPr>
          <t>Please select from drop-down menu</t>
        </r>
        <r>
          <rPr>
            <sz val="9"/>
            <color indexed="81"/>
            <rFont val="Tahoma"/>
            <family val="2"/>
          </rPr>
          <t xml:space="preserve">
</t>
        </r>
      </text>
    </comment>
    <comment ref="D24" authorId="0" shapeId="0" xr:uid="{00000000-0006-0000-0000-000004000000}">
      <text>
        <r>
          <rPr>
            <b/>
            <sz val="9"/>
            <color indexed="81"/>
            <rFont val="Tahoma"/>
            <family val="2"/>
          </rPr>
          <t>Please select from drop-down menu</t>
        </r>
        <r>
          <rPr>
            <sz val="9"/>
            <color indexed="81"/>
            <rFont val="Tahoma"/>
            <family val="2"/>
          </rPr>
          <t xml:space="preserve">
</t>
        </r>
      </text>
    </comment>
    <comment ref="D25" authorId="0" shapeId="0" xr:uid="{00000000-0006-0000-0000-000005000000}">
      <text>
        <r>
          <rPr>
            <b/>
            <sz val="9"/>
            <color indexed="81"/>
            <rFont val="Tahoma"/>
            <family val="2"/>
          </rPr>
          <t>Please select from drop-down menu</t>
        </r>
        <r>
          <rPr>
            <sz val="9"/>
            <color indexed="81"/>
            <rFont val="Tahoma"/>
            <family val="2"/>
          </rPr>
          <t xml:space="preserve">
</t>
        </r>
      </text>
    </comment>
    <comment ref="D26" authorId="0" shapeId="0" xr:uid="{00000000-0006-0000-0000-000006000000}">
      <text>
        <r>
          <rPr>
            <b/>
            <sz val="9"/>
            <color indexed="81"/>
            <rFont val="Tahoma"/>
            <family val="2"/>
          </rPr>
          <t>Please select from drop-down menu</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Light, Dawn</author>
  </authors>
  <commentList>
    <comment ref="F2" authorId="0" shapeId="0" xr:uid="{00000000-0006-0000-0100-000003000000}">
      <text>
        <r>
          <rPr>
            <b/>
            <sz val="9"/>
            <color indexed="81"/>
            <rFont val="Tahoma"/>
            <family val="2"/>
          </rPr>
          <t>Please select from drop-down menu</t>
        </r>
        <r>
          <rPr>
            <sz val="9"/>
            <color indexed="81"/>
            <rFont val="Tahoma"/>
            <family val="2"/>
          </rPr>
          <t xml:space="preserve">
</t>
        </r>
      </text>
    </comment>
    <comment ref="I2" authorId="0" shapeId="0" xr:uid="{00000000-0006-0000-0100-000008000000}">
      <text>
        <r>
          <rPr>
            <b/>
            <sz val="9"/>
            <color indexed="81"/>
            <rFont val="Tahoma"/>
            <family val="2"/>
          </rPr>
          <t>Please select from drop-down menu</t>
        </r>
      </text>
    </comment>
    <comment ref="K2" authorId="0" shapeId="0" xr:uid="{00000000-0006-0000-0100-000009000000}">
      <text>
        <r>
          <rPr>
            <b/>
            <sz val="9"/>
            <color indexed="81"/>
            <rFont val="Tahoma"/>
            <family val="2"/>
          </rPr>
          <t>Please select from drop-down menu</t>
        </r>
        <r>
          <rPr>
            <sz val="9"/>
            <color indexed="81"/>
            <rFont val="Tahoma"/>
            <family val="2"/>
          </rPr>
          <t xml:space="preserve">
</t>
        </r>
      </text>
    </comment>
    <comment ref="L2" authorId="0" shapeId="0" xr:uid="{00000000-0006-0000-0100-00000A000000}">
      <text>
        <r>
          <rPr>
            <b/>
            <sz val="9"/>
            <color indexed="81"/>
            <rFont val="Tahoma"/>
            <family val="2"/>
          </rPr>
          <t>Please select from drop-down menu</t>
        </r>
      </text>
    </comment>
    <comment ref="M2" authorId="0" shapeId="0" xr:uid="{00000000-0006-0000-0100-00000B000000}">
      <text>
        <r>
          <rPr>
            <b/>
            <sz val="9"/>
            <color indexed="81"/>
            <rFont val="Tahoma"/>
            <family val="2"/>
          </rPr>
          <t>Please select from drop-down menu</t>
        </r>
      </text>
    </comment>
    <comment ref="O2" authorId="0" shapeId="0" xr:uid="{00000000-0006-0000-0100-00000C000000}">
      <text>
        <r>
          <rPr>
            <b/>
            <sz val="9"/>
            <color indexed="81"/>
            <rFont val="Tahoma"/>
            <family val="2"/>
          </rPr>
          <t>Please select from drop-down menu</t>
        </r>
        <r>
          <rPr>
            <sz val="9"/>
            <color indexed="81"/>
            <rFont val="Tahoma"/>
            <family val="2"/>
          </rPr>
          <t xml:space="preserve">
</t>
        </r>
      </text>
    </comment>
    <comment ref="P2" authorId="0" shapeId="0" xr:uid="{00000000-0006-0000-0100-000001000000}">
      <text>
        <r>
          <rPr>
            <b/>
            <sz val="9"/>
            <color indexed="81"/>
            <rFont val="Tahoma"/>
            <family val="2"/>
          </rPr>
          <t>Please select from drop-down menu</t>
        </r>
        <r>
          <rPr>
            <sz val="9"/>
            <color indexed="81"/>
            <rFont val="Tahoma"/>
            <family val="2"/>
          </rPr>
          <t xml:space="preserve">
</t>
        </r>
      </text>
    </comment>
    <comment ref="R2" authorId="0" shapeId="0" xr:uid="{00000000-0006-0000-0100-000002000000}">
      <text>
        <r>
          <rPr>
            <b/>
            <sz val="9"/>
            <color indexed="81"/>
            <rFont val="Tahoma"/>
            <family val="2"/>
          </rPr>
          <t>Please select from drop-down menu</t>
        </r>
      </text>
    </comment>
    <comment ref="S2" authorId="0" shapeId="0" xr:uid="{00000000-0006-0000-0100-000004000000}">
      <text>
        <r>
          <rPr>
            <b/>
            <sz val="9"/>
            <color indexed="81"/>
            <rFont val="Tahoma"/>
            <family val="2"/>
          </rPr>
          <t>Please select from drop-down menu</t>
        </r>
        <r>
          <rPr>
            <sz val="9"/>
            <color indexed="81"/>
            <rFont val="Tahoma"/>
            <family val="2"/>
          </rPr>
          <t xml:space="preserve">
</t>
        </r>
      </text>
    </comment>
    <comment ref="T2" authorId="0" shapeId="0" xr:uid="{00000000-0006-0000-0100-000005000000}">
      <text>
        <r>
          <rPr>
            <b/>
            <sz val="9"/>
            <color indexed="81"/>
            <rFont val="Tahoma"/>
            <family val="2"/>
          </rPr>
          <t>Please select from drop-down menu</t>
        </r>
        <r>
          <rPr>
            <sz val="9"/>
            <color indexed="81"/>
            <rFont val="Tahoma"/>
            <family val="2"/>
          </rPr>
          <t xml:space="preserve">
</t>
        </r>
      </text>
    </comment>
    <comment ref="V2" authorId="0" shapeId="0" xr:uid="{00000000-0006-0000-0100-000006000000}">
      <text>
        <r>
          <rPr>
            <b/>
            <sz val="9"/>
            <color indexed="81"/>
            <rFont val="Tahoma"/>
            <family val="2"/>
          </rPr>
          <t>Please select from drop-down menu</t>
        </r>
        <r>
          <rPr>
            <sz val="9"/>
            <color indexed="81"/>
            <rFont val="Tahoma"/>
            <family val="2"/>
          </rPr>
          <t xml:space="preserve">
</t>
        </r>
      </text>
    </comment>
    <comment ref="X2" authorId="0" shapeId="0" xr:uid="{00000000-0006-0000-0100-000007000000}">
      <text>
        <r>
          <rPr>
            <b/>
            <sz val="9"/>
            <color indexed="81"/>
            <rFont val="Tahoma"/>
            <family val="2"/>
          </rPr>
          <t>Please select from drop-down menu</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Light, Dawn</author>
  </authors>
  <commentList>
    <comment ref="E1" authorId="0" shapeId="0" xr:uid="{00000000-0006-0000-0400-000001000000}">
      <text>
        <r>
          <rPr>
            <b/>
            <sz val="9"/>
            <color indexed="81"/>
            <rFont val="Tahoma"/>
            <family val="2"/>
          </rPr>
          <t>Please select from drop-down menu</t>
        </r>
        <r>
          <rPr>
            <sz val="9"/>
            <color indexed="81"/>
            <rFont val="Tahoma"/>
            <family val="2"/>
          </rPr>
          <t xml:space="preserve">
</t>
        </r>
      </text>
    </comment>
    <comment ref="F1" authorId="0" shapeId="0" xr:uid="{00000000-0006-0000-0400-000002000000}">
      <text>
        <r>
          <rPr>
            <b/>
            <sz val="9"/>
            <color indexed="81"/>
            <rFont val="Tahoma"/>
            <family val="2"/>
          </rPr>
          <t>Please select from drop-down menu</t>
        </r>
        <r>
          <rPr>
            <sz val="9"/>
            <color indexed="81"/>
            <rFont val="Tahoma"/>
            <family val="2"/>
          </rPr>
          <t xml:space="preserve">
</t>
        </r>
      </text>
    </comment>
    <comment ref="G1" authorId="0" shapeId="0" xr:uid="{00000000-0006-0000-0400-000003000000}">
      <text>
        <r>
          <rPr>
            <b/>
            <sz val="9"/>
            <color indexed="81"/>
            <rFont val="Tahoma"/>
            <family val="2"/>
          </rPr>
          <t>Please select from drop-down menu</t>
        </r>
        <r>
          <rPr>
            <sz val="9"/>
            <color indexed="81"/>
            <rFont val="Tahoma"/>
            <family val="2"/>
          </rPr>
          <t xml:space="preserve">
</t>
        </r>
      </text>
    </comment>
    <comment ref="H1" authorId="0" shapeId="0" xr:uid="{00000000-0006-0000-0400-000004000000}">
      <text>
        <r>
          <rPr>
            <b/>
            <sz val="9"/>
            <color indexed="81"/>
            <rFont val="Tahoma"/>
            <family val="2"/>
          </rPr>
          <t>Please select from drop-down menu</t>
        </r>
      </text>
    </comment>
    <comment ref="J1" authorId="0" shapeId="0" xr:uid="{00000000-0006-0000-0400-000005000000}">
      <text>
        <r>
          <rPr>
            <b/>
            <sz val="9"/>
            <color indexed="81"/>
            <rFont val="Tahoma"/>
            <family val="2"/>
          </rPr>
          <t>Please select from drop-down menu</t>
        </r>
        <r>
          <rPr>
            <sz val="9"/>
            <color indexed="81"/>
            <rFont val="Tahoma"/>
            <family val="2"/>
          </rPr>
          <t xml:space="preserve">
</t>
        </r>
      </text>
    </comment>
    <comment ref="K1" authorId="0" shapeId="0" xr:uid="{00000000-0006-0000-0400-000006000000}">
      <text>
        <r>
          <rPr>
            <b/>
            <sz val="9"/>
            <color indexed="81"/>
            <rFont val="Tahoma"/>
            <family val="2"/>
          </rPr>
          <t>Please select from drop-down menu</t>
        </r>
        <r>
          <rPr>
            <sz val="9"/>
            <color indexed="81"/>
            <rFont val="Tahoma"/>
            <family val="2"/>
          </rPr>
          <t xml:space="preserve">
</t>
        </r>
      </text>
    </comment>
    <comment ref="L1" authorId="0" shapeId="0" xr:uid="{00000000-0006-0000-0400-000007000000}">
      <text>
        <r>
          <rPr>
            <b/>
            <sz val="9"/>
            <color indexed="81"/>
            <rFont val="Tahoma"/>
            <family val="2"/>
          </rPr>
          <t xml:space="preserve">Please select from drop-down menu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<sst xmlns="http://schemas.openxmlformats.org/spreadsheetml/2006/main" count="510" uniqueCount="356">
  <si>
    <t>Training Center Self Study Assessment Review Readiness Packet</t>
  </si>
  <si>
    <t>Submit sheet and Course Planning Documents to Service Program Manager for validation. All approved documents must be sent to mileval@acenet.edu 90 days before review</t>
  </si>
  <si>
    <t>Review Data</t>
  </si>
  <si>
    <t>Course Documentation Required</t>
  </si>
  <si>
    <t>Service</t>
  </si>
  <si>
    <t>Army</t>
  </si>
  <si>
    <t>Marine Corps</t>
  </si>
  <si>
    <t>Navy</t>
  </si>
  <si>
    <t>Air Force</t>
  </si>
  <si>
    <t>Coast Guard</t>
  </si>
  <si>
    <t>Location</t>
  </si>
  <si>
    <t>Fort Leonard Wood, MO</t>
  </si>
  <si>
    <t>POI, TRADOC validation memo</t>
  </si>
  <si>
    <t>POI, Letter of Promulgation</t>
  </si>
  <si>
    <t>TCCD, CMS, Letter of Promulgation/Authorization to Teach</t>
  </si>
  <si>
    <t>Syllabus, Verification of no CCAF affiliation</t>
  </si>
  <si>
    <t>Signed curriculum outline</t>
  </si>
  <si>
    <t>Schoolhouse</t>
  </si>
  <si>
    <t>Military Police</t>
  </si>
  <si>
    <t>Review Type</t>
  </si>
  <si>
    <t>Course &amp; Occupation - On-site</t>
  </si>
  <si>
    <t>Contacts</t>
  </si>
  <si>
    <t>Name</t>
  </si>
  <si>
    <t>John Smith</t>
  </si>
  <si>
    <t>Email</t>
  </si>
  <si>
    <t>jsmith@xxx.mil</t>
  </si>
  <si>
    <t>Phone</t>
  </si>
  <si>
    <t>975-555-1212</t>
  </si>
  <si>
    <t xml:space="preserve">Occupation Documentation may include:
</t>
  </si>
  <si>
    <t>Occupation/Rating/MOS manuals outlining duties, qualifications, and expectations;</t>
  </si>
  <si>
    <t>Technical guides/training manuals; occupation density by pay grade</t>
  </si>
  <si>
    <t>Desired Dates</t>
  </si>
  <si>
    <t>1st Desired Review Week Start Date</t>
  </si>
  <si>
    <t>2nd Desired Review Week Start Date</t>
  </si>
  <si>
    <t>3rd Desired Review Week Start Date</t>
  </si>
  <si>
    <t>ACE SharePoint access (*see instructions below) - Please Skip for Occupation Only Reviews</t>
  </si>
  <si>
    <t xml:space="preserve">Are you able to access ACE SP site? </t>
  </si>
  <si>
    <t>No</t>
  </si>
  <si>
    <t>POC Availability for Course Reviews - Please Skip for Occupation Only Reviews</t>
  </si>
  <si>
    <t>Are POCs available to upload materials from 6 weeks to 2 weeks prior to review?</t>
  </si>
  <si>
    <t>Yes</t>
  </si>
  <si>
    <t>Are POCs avaialble for inbrief on first day of review?</t>
  </si>
  <si>
    <t>Are POCs available the week of review for course questions?</t>
  </si>
  <si>
    <t>*Instructions to access test ACE SharePoint(SP) site:</t>
  </si>
  <si>
    <t>When you are ready to test SP site access, please send a list of the CVR email addresses of the people who will be uploading course materials to the site to mileval@acenet.edu. Once you receive a confirmation email from ACE that access has been granted, use the link below to verify access to SP.</t>
  </si>
  <si>
    <t>Copy the following link:</t>
  </si>
  <si>
    <t>https://americancounciloned.sharepoint.com/sites/militaryevalutions/testaccess/</t>
  </si>
  <si>
    <t>Open Chrome in Incognito Mode by pressing Ctrl  + Shift  + N (all together). Paste the copied URL into the command line and press enter.</t>
  </si>
  <si>
    <t>Follow the prompts to sign in to a Microsoft account tied to your email address.</t>
  </si>
  <si>
    <t>NO.</t>
  </si>
  <si>
    <t>ACE ID</t>
  </si>
  <si>
    <t>Course Number</t>
  </si>
  <si>
    <t xml:space="preserve"> Course Title</t>
  </si>
  <si>
    <t>&gt; 40 HRS</t>
  </si>
  <si>
    <t>Academic Hours</t>
  </si>
  <si>
    <t>Course Length in Weeks</t>
  </si>
  <si>
    <t>Taught for &gt; 1YR</t>
  </si>
  <si>
    <t>Implementation Date of Current Curriculum</t>
  </si>
  <si>
    <t>Does the course have classified content?</t>
  </si>
  <si>
    <t>Affiliated with Other Service?</t>
  </si>
  <si>
    <t>Population</t>
  </si>
  <si>
    <t>Annual Student Throughput</t>
  </si>
  <si>
    <t>Reason for Evaluation</t>
  </si>
  <si>
    <t>Content Area 1</t>
  </si>
  <si>
    <t>Content Area 2</t>
  </si>
  <si>
    <t>Content Area 3</t>
  </si>
  <si>
    <t>Delivery Method</t>
  </si>
  <si>
    <t xml:space="preserve"> All Instructor Materials</t>
  </si>
  <si>
    <t xml:space="preserve"> All Student Material</t>
  </si>
  <si>
    <t xml:space="preserve"> ALL Assessments</t>
  </si>
  <si>
    <t>Additional Rationale/Comments</t>
  </si>
  <si>
    <t>In digital format?</t>
  </si>
  <si>
    <t>Able to be provided electronically?</t>
  </si>
  <si>
    <t>Do they occur?</t>
  </si>
  <si>
    <t>Are they proctored?</t>
  </si>
  <si>
    <t xml:space="preserve"> Main Type</t>
  </si>
  <si>
    <t>AR-1728-0211</t>
  </si>
  <si>
    <t>7H-F75/830-F31 (MC)</t>
  </si>
  <si>
    <t>Crime and Criminal Intelligence Analyst</t>
  </si>
  <si>
    <t>Enlisted</t>
  </si>
  <si>
    <t>40</t>
  </si>
  <si>
    <t>New</t>
  </si>
  <si>
    <t>Intelligence</t>
  </si>
  <si>
    <t>Classroom</t>
  </si>
  <si>
    <t>Rubrics</t>
  </si>
  <si>
    <t>AR-1728-0167</t>
  </si>
  <si>
    <t>31B10-OSUT</t>
  </si>
  <si>
    <t>Basic Military Police</t>
  </si>
  <si>
    <t>220</t>
  </si>
  <si>
    <t>Substantial Content Changes</t>
  </si>
  <si>
    <t>Multiple Choice Exams</t>
  </si>
  <si>
    <t>AR-1728-0142</t>
  </si>
  <si>
    <t>7H-311A, Phase 1</t>
  </si>
  <si>
    <t>CID Special Warrant Officer Basic</t>
  </si>
  <si>
    <t>25</t>
  </si>
  <si>
    <t>Criminal Justice/Law Enforcement</t>
  </si>
  <si>
    <t>Open-Ended Question Exams</t>
  </si>
  <si>
    <t>AR-1728-0139</t>
  </si>
  <si>
    <t>7H-311A, Phase 2</t>
  </si>
  <si>
    <t>Case Studies</t>
  </si>
  <si>
    <t>Course Guidelines and Criteria:</t>
  </si>
  <si>
    <r>
      <t>·</t>
    </r>
    <r>
      <rPr>
        <sz val="7"/>
        <color rgb="FF000000"/>
        <rFont val="Times New Roman"/>
        <family val="1"/>
      </rPr>
      <t xml:space="preserve">         </t>
    </r>
    <r>
      <rPr>
        <sz val="11.5"/>
        <color rgb="FF000000"/>
        <rFont val="Open Sans"/>
      </rPr>
      <t xml:space="preserve">Do not submit courses with fewer than 40 academic hours. </t>
    </r>
  </si>
  <si>
    <r>
      <t>·</t>
    </r>
    <r>
      <rPr>
        <sz val="7"/>
        <color rgb="FF000000"/>
        <rFont val="Times New Roman"/>
        <family val="1"/>
      </rPr>
      <t xml:space="preserve">         </t>
    </r>
    <r>
      <rPr>
        <sz val="11.5"/>
        <color rgb="FF000000"/>
        <rFont val="Open Sans"/>
      </rPr>
      <t xml:space="preserve">Every course must have individual assessments that clearly align with the course's learning objectives. </t>
    </r>
  </si>
  <si>
    <r>
      <t>·</t>
    </r>
    <r>
      <rPr>
        <sz val="7"/>
        <color rgb="FF000000"/>
        <rFont val="Times New Roman"/>
        <family val="1"/>
      </rPr>
      <t xml:space="preserve">         </t>
    </r>
    <r>
      <rPr>
        <sz val="11.5"/>
        <color rgb="FF000000"/>
        <rFont val="Open Sans"/>
      </rPr>
      <t xml:space="preserve">Do not submit unit training, correspondence or distance learning courses that do not have proctored assessments. There must be firm identification of the learner to make a credit recommendation. </t>
    </r>
  </si>
  <si>
    <r>
      <t>·</t>
    </r>
    <r>
      <rPr>
        <sz val="7"/>
        <color rgb="FF000000"/>
        <rFont val="Times New Roman"/>
        <family val="1"/>
      </rPr>
      <t xml:space="preserve">         </t>
    </r>
    <r>
      <rPr>
        <sz val="11.5"/>
        <color rgb="FF000000"/>
        <rFont val="Open Sans"/>
      </rPr>
      <t>ACE can’t review classified course content; do not submit classified courses unless substantive content can be sanitized.</t>
    </r>
  </si>
  <si>
    <r>
      <t>·</t>
    </r>
    <r>
      <rPr>
        <sz val="7"/>
        <color rgb="FF000000"/>
        <rFont val="Times New Roman"/>
        <family val="1"/>
      </rPr>
      <t xml:space="preserve">         </t>
    </r>
    <r>
      <rPr>
        <sz val="11.5"/>
        <color rgb="FF000000"/>
        <rFont val="Open Sans"/>
      </rPr>
      <t>Do not submit courses that have never been taught. Courses should have a history of being taught for at least one year before being submitted for an ACE evaluation.</t>
    </r>
  </si>
  <si>
    <r>
      <t>·</t>
    </r>
    <r>
      <rPr>
        <sz val="7"/>
        <color rgb="FF000000"/>
        <rFont val="Times New Roman"/>
        <family val="1"/>
      </rPr>
      <t xml:space="preserve">         </t>
    </r>
    <r>
      <rPr>
        <sz val="11.5"/>
        <color rgb="FF000000"/>
        <rFont val="Open Sans"/>
      </rPr>
      <t>Do not submit courses that have a future training start date.</t>
    </r>
  </si>
  <si>
    <r>
      <t>·</t>
    </r>
    <r>
      <rPr>
        <sz val="7"/>
        <color rgb="FF000000"/>
        <rFont val="Times New Roman"/>
        <family val="1"/>
      </rPr>
      <t xml:space="preserve">         </t>
    </r>
    <r>
      <rPr>
        <sz val="11.5"/>
        <color rgb="FF000000"/>
        <rFont val="Open Sans"/>
      </rPr>
      <t xml:space="preserve">Do not submit courses that are earlier versions of the course last reviewed by ACE. </t>
    </r>
  </si>
  <si>
    <r>
      <t>·</t>
    </r>
    <r>
      <rPr>
        <sz val="7"/>
        <color rgb="FF000000"/>
        <rFont val="Times New Roman"/>
        <family val="1"/>
      </rPr>
      <t xml:space="preserve">         </t>
    </r>
    <r>
      <rPr>
        <sz val="11.5"/>
        <color rgb="FF000000"/>
        <rFont val="Open Sans"/>
      </rPr>
      <t>Courses that have not been reviewed by a faculty evaluation team in 10 years must be resubmitted for review.  Credit recommendations expire 10 years after the faculty evaluation team’s review.</t>
    </r>
  </si>
  <si>
    <r>
      <t>·</t>
    </r>
    <r>
      <rPr>
        <sz val="7"/>
        <color rgb="FF000000"/>
        <rFont val="Times New Roman"/>
        <family val="1"/>
      </rPr>
      <t xml:space="preserve">         </t>
    </r>
    <r>
      <rPr>
        <sz val="11.5"/>
        <color rgb="FF000000"/>
        <rFont val="Open Sans"/>
      </rPr>
      <t>If a course has already been evaluated by ACE, but there have been significant changes (changes other than administrative information such as course number, title, training location), it must be re-reviewed.</t>
    </r>
  </si>
  <si>
    <r>
      <t>·</t>
    </r>
    <r>
      <rPr>
        <sz val="7"/>
        <color rgb="FF000000"/>
        <rFont val="Times New Roman"/>
        <family val="1"/>
      </rPr>
      <t xml:space="preserve">         </t>
    </r>
    <r>
      <rPr>
        <sz val="11.5"/>
        <color rgb="FF000000"/>
        <rFont val="Open Sans"/>
      </rPr>
      <t>If the course is taught in phases, ACE strongly recommends that all phases be submitted together for review. </t>
    </r>
  </si>
  <si>
    <r>
      <t>·</t>
    </r>
    <r>
      <rPr>
        <sz val="7"/>
        <color rgb="FF000000"/>
        <rFont val="Times New Roman"/>
        <family val="1"/>
      </rPr>
      <t xml:space="preserve">         </t>
    </r>
    <r>
      <rPr>
        <sz val="11.5"/>
        <color rgb="FF000000"/>
        <rFont val="Open Sans"/>
      </rPr>
      <t>If there are active duty courses and reserve or other version classifications, all versions should be submitted together</t>
    </r>
  </si>
  <si>
    <t>Other</t>
  </si>
  <si>
    <t>Description of Change/Comments</t>
  </si>
  <si>
    <t>Enter course data for admininstrative changes that do not impact the curriculum. Examples include course number, title, and minor length changes. If there has not been a substantial course change, ACE staff will update the data and extend the credit recommendation; the course will not be re-reviewed.</t>
  </si>
  <si>
    <t>Designator</t>
  </si>
  <si>
    <t>Title</t>
  </si>
  <si>
    <t>Documentation</t>
  </si>
  <si>
    <t>Start Date</t>
  </si>
  <si>
    <t>Virtual capabilities for interviews?</t>
  </si>
  <si>
    <t>Comments</t>
  </si>
  <si>
    <t>1</t>
  </si>
  <si>
    <t>MOS-31B-003</t>
  </si>
  <si>
    <t>31B</t>
  </si>
  <si>
    <t>Business Administration</t>
  </si>
  <si>
    <t>2</t>
  </si>
  <si>
    <t>MOS-311A-003</t>
  </si>
  <si>
    <t>311A</t>
  </si>
  <si>
    <t>CID Special Agent Warrant Officer</t>
  </si>
  <si>
    <t>Warrant</t>
  </si>
  <si>
    <t>3</t>
  </si>
  <si>
    <t>4</t>
  </si>
  <si>
    <t>5</t>
  </si>
  <si>
    <t>6</t>
  </si>
  <si>
    <t>7</t>
  </si>
  <si>
    <t>8</t>
  </si>
  <si>
    <t>9</t>
  </si>
  <si>
    <t>10</t>
  </si>
  <si>
    <t>11</t>
  </si>
  <si>
    <t>12</t>
  </si>
  <si>
    <t>13</t>
  </si>
  <si>
    <t>14</t>
  </si>
  <si>
    <t>15</t>
  </si>
  <si>
    <t>16</t>
  </si>
  <si>
    <t>17</t>
  </si>
  <si>
    <t>18</t>
  </si>
  <si>
    <t>19</t>
  </si>
  <si>
    <t>20</t>
  </si>
  <si>
    <t>21</t>
  </si>
  <si>
    <t>22</t>
  </si>
  <si>
    <t>23</t>
  </si>
  <si>
    <t>24</t>
  </si>
  <si>
    <t>26</t>
  </si>
  <si>
    <t>27</t>
  </si>
  <si>
    <t>28</t>
  </si>
  <si>
    <t>29</t>
  </si>
  <si>
    <t>30</t>
  </si>
  <si>
    <t>31</t>
  </si>
  <si>
    <t xml:space="preserve">Documentation may include: •Occupation/Rating/MOS manuals outlining duties, qualifications, and expectations
•Technical guides/training manuals
</t>
  </si>
  <si>
    <t>Content Area</t>
  </si>
  <si>
    <t>Types of Assessments</t>
  </si>
  <si>
    <t>Reason</t>
  </si>
  <si>
    <t>Other Service Affiliation</t>
  </si>
  <si>
    <t>Aeronautics/Aviation</t>
  </si>
  <si>
    <t>Course - Virtual</t>
  </si>
  <si>
    <t>Aerospace Science</t>
  </si>
  <si>
    <t>Distance Learning</t>
  </si>
  <si>
    <t>End-Dated</t>
  </si>
  <si>
    <t>Course - On-site</t>
  </si>
  <si>
    <t>Yes, Army</t>
  </si>
  <si>
    <t>N/A</t>
  </si>
  <si>
    <t>Air Traffic Control</t>
  </si>
  <si>
    <t>Blended</t>
  </si>
  <si>
    <t>Officer</t>
  </si>
  <si>
    <t xml:space="preserve">Occupation - Virtual </t>
  </si>
  <si>
    <t>Yes, Marine Corps</t>
  </si>
  <si>
    <t>Aircraft Armament Systems</t>
  </si>
  <si>
    <t>Performance Tests</t>
  </si>
  <si>
    <t>Enlisted &amp; Warrant</t>
  </si>
  <si>
    <t>10 year review</t>
  </si>
  <si>
    <t>Occupation - On-site</t>
  </si>
  <si>
    <t>Yes, Navy</t>
  </si>
  <si>
    <t>Aircraft Maintenance</t>
  </si>
  <si>
    <t>Essays</t>
  </si>
  <si>
    <t>Enlisted &amp; Officer</t>
  </si>
  <si>
    <t>Course &amp; Occupation - Virtual</t>
  </si>
  <si>
    <t>Yes, Air Force</t>
  </si>
  <si>
    <t>Aircraft Power Plant Technology</t>
  </si>
  <si>
    <t>Warrant &amp; Officer</t>
  </si>
  <si>
    <t>Joint</t>
  </si>
  <si>
    <t>Yes, Coast Guard</t>
  </si>
  <si>
    <t>Airframe Mechanics</t>
  </si>
  <si>
    <t>Group Projects</t>
  </si>
  <si>
    <t>Enlisted, Warrant, &amp; Officer</t>
  </si>
  <si>
    <t>Airline/Commercial/Professional Pilot</t>
  </si>
  <si>
    <t>Papers</t>
  </si>
  <si>
    <t>Audiology</t>
  </si>
  <si>
    <t>Quizzes</t>
  </si>
  <si>
    <t>Aviation/Airway Mgmt</t>
  </si>
  <si>
    <t>Presentations</t>
  </si>
  <si>
    <t>Avionics</t>
  </si>
  <si>
    <t>Simulations</t>
  </si>
  <si>
    <t>Biology</t>
  </si>
  <si>
    <t>Business/Mgmt General</t>
  </si>
  <si>
    <t>Commercial Vehicle Driving</t>
  </si>
  <si>
    <t>Computer &amp; Information Systems</t>
  </si>
  <si>
    <t>Computer &amp; Information Systems Security/IA</t>
  </si>
  <si>
    <t>Computer Engineering Technology</t>
  </si>
  <si>
    <t>Computer Science</t>
  </si>
  <si>
    <t>Computer Systems Networking/Telecom</t>
  </si>
  <si>
    <t>Computer Technology</t>
  </si>
  <si>
    <t>Construction</t>
  </si>
  <si>
    <t>Construction Mgmt</t>
  </si>
  <si>
    <t>Construction Technology</t>
  </si>
  <si>
    <t>Culinary Arts/Foodservice</t>
  </si>
  <si>
    <t>Cultural Anthropology</t>
  </si>
  <si>
    <t>Cyber/Electronic Operations</t>
  </si>
  <si>
    <t>Cyber/Electronic Warfare</t>
  </si>
  <si>
    <t>Dental</t>
  </si>
  <si>
    <t>Dental Laboratory Tech</t>
  </si>
  <si>
    <t>Diesel Mechanics</t>
  </si>
  <si>
    <t>Diving</t>
  </si>
  <si>
    <t>Electrical/Electronic Communications</t>
  </si>
  <si>
    <t>Electrical/Electronic Engineering</t>
  </si>
  <si>
    <t>Electrical/Electronic Maintenance</t>
  </si>
  <si>
    <t>Electrician</t>
  </si>
  <si>
    <t>Electromechanical Technology</t>
  </si>
  <si>
    <t>Electronics</t>
  </si>
  <si>
    <t>Emergency Care Attendant</t>
  </si>
  <si>
    <t>Emergency Medical Technology</t>
  </si>
  <si>
    <t>Emergency Medicine</t>
  </si>
  <si>
    <t>Emergency/Disaster Mgmt</t>
  </si>
  <si>
    <t>Engineering General</t>
  </si>
  <si>
    <t>Explosive Ordnance</t>
  </si>
  <si>
    <t>Finance/Accounting</t>
  </si>
  <si>
    <t>Fire Prevention &amp; Safety</t>
  </si>
  <si>
    <t>Flight Instructor</t>
  </si>
  <si>
    <t>Forensic Psychology</t>
  </si>
  <si>
    <t>HAZMAT</t>
  </si>
  <si>
    <t>Health &amp; Physical Education</t>
  </si>
  <si>
    <t>Health &amp; Physical Fitness</t>
  </si>
  <si>
    <t>Health Care Admin</t>
  </si>
  <si>
    <t>Health Information/Medical Records</t>
  </si>
  <si>
    <t>Heavy Equipment Maintenance</t>
  </si>
  <si>
    <t>Hospitality Services</t>
  </si>
  <si>
    <t>Human Resources Development/Training</t>
  </si>
  <si>
    <t>Human Resources Mgmt</t>
  </si>
  <si>
    <t>HVAC</t>
  </si>
  <si>
    <t>Industrial Mechanics</t>
  </si>
  <si>
    <t>Industrial Safety</t>
  </si>
  <si>
    <t>Kinesiology &amp; Exercise Science</t>
  </si>
  <si>
    <t>Logistics</t>
  </si>
  <si>
    <t>Logistics, Materials &amp; Supply Chain Mgmt</t>
  </si>
  <si>
    <t>Marine Maintenance</t>
  </si>
  <si>
    <t>Marine Science</t>
  </si>
  <si>
    <t>Maritime Studies</t>
  </si>
  <si>
    <t>Mechanical Technology</t>
  </si>
  <si>
    <t>Medical/Clinical Assistant</t>
  </si>
  <si>
    <t>Meteorology</t>
  </si>
  <si>
    <t>Military &amp; Strategic Leadership</t>
  </si>
  <si>
    <t>Mortuary Services</t>
  </si>
  <si>
    <t>Munitions</t>
  </si>
  <si>
    <t>Munitions Systems</t>
  </si>
  <si>
    <t>National Security Policy</t>
  </si>
  <si>
    <t>Naval Architecture &amp; Marine Engineering</t>
  </si>
  <si>
    <t>Nursing</t>
  </si>
  <si>
    <t>Occupational Safety</t>
  </si>
  <si>
    <t>Oceanography</t>
  </si>
  <si>
    <t>Operations Mgmt</t>
  </si>
  <si>
    <t>Organizational Behavior Studies</t>
  </si>
  <si>
    <t>Organizational Leadership</t>
  </si>
  <si>
    <t>Otolaryngology</t>
  </si>
  <si>
    <t>Petroleum Technology</t>
  </si>
  <si>
    <t>Physician’s Assistant</t>
  </si>
  <si>
    <t>Plumbing</t>
  </si>
  <si>
    <t>Political Sciences/Gov't</t>
  </si>
  <si>
    <t>Project Mgmt</t>
  </si>
  <si>
    <t>Public Affairs</t>
  </si>
  <si>
    <t>Radar Communications</t>
  </si>
  <si>
    <t>Radar Systems</t>
  </si>
  <si>
    <t>Robotics</t>
  </si>
  <si>
    <t>Sociology</t>
  </si>
  <si>
    <t>Strategic Studies</t>
  </si>
  <si>
    <t>Substance Abuse/Addiction Counsel</t>
  </si>
  <si>
    <t>Surgical Technology</t>
  </si>
  <si>
    <t>Transportation Mobility</t>
  </si>
  <si>
    <t>Veterinary Science</t>
  </si>
  <si>
    <t>Water Resources</t>
  </si>
  <si>
    <t>Welding</t>
  </si>
  <si>
    <t>Review Readiness Metric</t>
  </si>
  <si>
    <t>Results</t>
  </si>
  <si>
    <t>Percentage</t>
  </si>
  <si>
    <t>Level</t>
  </si>
  <si>
    <t>Instructor materials available in digital format?</t>
  </si>
  <si>
    <t>Your Level is:</t>
  </si>
  <si>
    <t>Able to be provided?</t>
  </si>
  <si>
    <t>Student materials available in digital format?</t>
  </si>
  <si>
    <t>Assessments available in digital format?</t>
  </si>
  <si>
    <t xml:space="preserve">Level 1: Not eligible for virtual review (e.g., course materials not available in digital format; can't access SharePoint site, etc.)          </t>
  </si>
  <si>
    <t>Able to access SP site</t>
  </si>
  <si>
    <t>POC availability</t>
  </si>
  <si>
    <t>30 days prior to review to load materials</t>
  </si>
  <si>
    <t>week of review for inbrief</t>
  </si>
  <si>
    <t>Level 2: Not eligible for virtual review until identified areas are remedied (e.g. course materials partially in digital format)</t>
  </si>
  <si>
    <t>week of review for course questions</t>
  </si>
  <si>
    <t>Review Scope</t>
  </si>
  <si>
    <t>number of courses</t>
  </si>
  <si>
    <t>academic hour average</t>
  </si>
  <si>
    <t>Level 3: Eligible for virtual reviews (e.g. course materials available in digital formal; can access SharePoint site, etc.)</t>
  </si>
  <si>
    <t>content areas</t>
  </si>
  <si>
    <t>number of occupations without VC</t>
  </si>
  <si>
    <t>number of occupations with VC</t>
  </si>
  <si>
    <t>Level Criteria</t>
  </si>
  <si>
    <t>Level 1</t>
  </si>
  <si>
    <t>Level 2</t>
  </si>
  <si>
    <t>Level 3</t>
  </si>
  <si>
    <t>Course material available in digital format</t>
  </si>
  <si>
    <t>Instructor materials</t>
  </si>
  <si>
    <t>0%-49%</t>
  </si>
  <si>
    <t>50%-99%</t>
  </si>
  <si>
    <t>Student materials</t>
  </si>
  <si>
    <t>Assessments</t>
  </si>
  <si>
    <t>0%-99%</t>
  </si>
  <si>
    <t>Able to upload files to SP site</t>
  </si>
  <si>
    <t>0%-100%</t>
  </si>
  <si>
    <t>Number of courses</t>
  </si>
  <si>
    <t>&gt;11</t>
  </si>
  <si>
    <t xml:space="preserve"> 1 - 11</t>
  </si>
  <si>
    <t>Average Academic Hours</t>
  </si>
  <si>
    <t>&lt;300</t>
  </si>
  <si>
    <t>250 - 300</t>
  </si>
  <si>
    <t>40 - 250</t>
  </si>
  <si>
    <t>Distinct Content Areas</t>
  </si>
  <si>
    <t>&lt;4</t>
  </si>
  <si>
    <t xml:space="preserve">1 - 3 </t>
  </si>
  <si>
    <t>Number of occupations without VC</t>
  </si>
  <si>
    <t>&gt;0</t>
  </si>
  <si>
    <t>0</t>
  </si>
  <si>
    <t>Number of occupations with VC</t>
  </si>
  <si>
    <t>&gt;4</t>
  </si>
  <si>
    <t>&lt;=4</t>
  </si>
  <si>
    <t>Metric</t>
  </si>
  <si>
    <t>Your Level</t>
  </si>
  <si>
    <t>Recommendation</t>
  </si>
  <si>
    <t>Are course available in a digital format and able to be provided electronically?</t>
  </si>
  <si>
    <t>Are student materials available in a digital format and able to be provided electronically?</t>
  </si>
  <si>
    <t>Are assessments available in a digital format and able to be provided electronically?</t>
  </si>
  <si>
    <t>Are you able to access the SP site?</t>
  </si>
  <si>
    <t>Is your POC available 30 days prior to the review to load materials?</t>
  </si>
  <si>
    <t>Is your POC available the week of the review for an inbrief?</t>
  </si>
  <si>
    <t>Is your POC available the week of the review for course questions?</t>
  </si>
  <si>
    <t>Do you want to evaluate more than 11 courses?</t>
  </si>
  <si>
    <t>Is the academic hour average for your courses greater than 250?</t>
  </si>
  <si>
    <t>Do you have content areas more than 2 unique content area?</t>
  </si>
  <si>
    <t>How many occupations are you evaluating without virtual capabilities?</t>
  </si>
  <si>
    <t>How many occupations are you evaluating with virtual capabilities?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</si>
</sst>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d/yy;@"/>
    <numFmt numFmtId="166" formatCode="0.0%"/>
  </numFmts>
  <fonts count="19">
    <font>
      <sz val="11"/>
      <color theme="1"/>
      <name val="Calibri"/>
      <family val="2"/>
      <scheme val="minor"/>
    </font>
    <font>
      <sz val="11"/>
      <color theme="0"/>
      <name val="Calibri"/>
      <family val="2"/>
      <scheme val="minor"/>
    </font>
    <font>
      <b/>
      <sz val="10.5"/>
      <color theme="1"/>
      <name val="Calibri"/>
      <family val="2"/>
      <scheme val="minor"/>
    </font>
    <font>
      <sz val="10.5"/>
      <color theme="1"/>
      <name val="Calibri"/>
      <family val="2"/>
      <scheme val="minor"/>
    </font>
    <font>
      <b/>
      <sz val="11"/>
      <color theme="1"/>
      <name val="Calibri"/>
      <family val="2"/>
      <scheme val="minor"/>
    </font>
    <font>
      <b/>
      <sz val="14"/>
      <color theme="1"/>
      <name val="Calibri"/>
      <family val="2"/>
      <scheme val="minor"/>
    </font>
    <font>
      <sz val="14.5"/>
      <color rgb="FF262626"/>
      <name val="Oswald"/>
    </font>
    <font>
      <sz val="10"/>
      <color rgb="FF000000"/>
      <name val="Symbol"/>
      <family val="1"/>
      <charset val="2"/>
    </font>
    <font>
      <sz val="7"/>
      <color rgb="FF000000"/>
      <name val="Times New Roman"/>
      <family val="1"/>
    </font>
    <font>
      <sz val="11.5"/>
      <color rgb="FF000000"/>
      <name val="Open Sans"/>
    </font>
    <font>
      <b/>
      <sz val="9"/>
      <color indexed="81"/>
      <name val="Tahoma"/>
      <family val="2"/>
    </font>
    <font>
      <sz val="9"/>
      <color indexed="81"/>
      <name val="Tahoma"/>
      <family val="2"/>
    </font>
    <font>
      <sz val="11"/>
      <color theme="1"/>
      <name val="Calibri"/>
      <family val="2"/>
      <scheme val="minor"/>
    </font>
    <font>
      <sz val="16"/>
      <color theme="1"/>
      <name val="Calibri"/>
      <family val="2"/>
      <scheme val="minor"/>
    </font>
    <font>
      <sz val="11"/>
      <color rgb="FF454545"/>
      <name val="Courier New"/>
      <family val="3"/>
    </font>
    <font>
      <sz val="11"/>
      <color rgb="FF454545"/>
      <name val="Calibri"/>
      <family val="2"/>
    </font>
    <font>
      <sz val="11"/>
      <color theme="1"/>
      <name val="Calibri"/>
      <family val="2"/>
    </font>
    <font>
      <b/>
      <sz val="11"/>
      <color theme="1"/>
      <name val="Calibri"/>
      <family val="2"/>
    </font>
    <font>
      <u/>
      <sz val="11"/>
      <color theme="10"/>
      <name val="Calibri"/>
      <family val="2"/>
      <scheme val="minor"/>
    </font>
  </fonts>
  <fills count="17">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0"/>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rgb="FFD9D9D9"/>
        <bgColor indexed="64"/>
      </patternFill>
    </fill>
    <fill>
      <patternFill patternType="solid">
        <fgColor rgb="FFC6E0B4"/>
        <bgColor indexed="64"/>
      </patternFill>
    </fill>
    <fill>
      <patternFill patternType="solid">
        <fgColor rgb="FFD0CECE"/>
        <bgColor indexed="64"/>
      </patternFill>
    </fill>
    <fill>
      <patternFill patternType="solid">
        <fgColor rgb="FFB4C6E7"/>
        <bgColor indexed="64"/>
      </patternFill>
    </fill>
    <fill>
      <patternFill patternType="solid">
        <fgColor rgb="FFF8CBAD"/>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medium">
        <color indexed="64"/>
      </right>
      <top style="thin">
        <color indexed="64"/>
      </top>
      <bottom style="medium">
        <color rgb="FF000000"/>
      </bottom>
      <diagonal/>
    </border>
    <border>
      <left style="thin">
        <color rgb="FF000000"/>
      </left>
      <right style="medium">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000000"/>
      </left>
      <right/>
      <top/>
      <bottom/>
      <diagonal/>
    </border>
  </borders>
  <cellStyleXfs count="3">
    <xf numFmtId="0" fontId="0" fillId="0" borderId="0"/>
    <xf numFmtId="9" fontId="12" fillId="0" borderId="0" applyFont="0" applyFill="0" applyBorder="0" applyAlignment="0" applyProtection="0"/>
    <xf numFmtId="0" fontId="18" fillId="0" borderId="0" applyNumberFormat="0" applyFill="0" applyBorder="0" applyAlignment="0" applyProtection="0"/>
  </cellStyleXfs>
  <cellXfs count="267">
    <xf numFmtId="0" fontId="0" fillId="0" borderId="0" xfId="0"/>
    <xf numFmtId="0" fontId="0" fillId="2" borderId="0" xfId="0" applyFill="1"/>
    <xf numFmtId="0" fontId="0" fillId="3" borderId="0" xfId="0" applyFill="1"/>
    <xf numFmtId="0" fontId="1" fillId="3" borderId="0" xfId="0" applyFont="1" applyFill="1"/>
    <xf numFmtId="0" fontId="2" fillId="3" borderId="0" xfId="0" applyFont="1" applyFill="1" applyBorder="1" applyAlignment="1">
      <alignment horizontal="center" vertical="center" wrapText="1"/>
    </xf>
    <xf numFmtId="0" fontId="3" fillId="3" borderId="0" xfId="0" applyFont="1" applyFill="1" applyBorder="1"/>
    <xf numFmtId="49" fontId="3" fillId="4" borderId="1" xfId="0" applyNumberFormat="1" applyFont="1" applyFill="1" applyBorder="1" applyAlignment="1">
      <alignment horizontal="center"/>
    </xf>
    <xf numFmtId="0" fontId="3" fillId="4" borderId="1" xfId="0" applyFont="1" applyFill="1" applyBorder="1"/>
    <xf numFmtId="0" fontId="3" fillId="4" borderId="1" xfId="0" applyFont="1" applyFill="1" applyBorder="1" applyAlignment="1"/>
    <xf numFmtId="0" fontId="3" fillId="4" borderId="1" xfId="0" applyFont="1" applyFill="1" applyBorder="1" applyAlignment="1">
      <alignment horizontal="center"/>
    </xf>
    <xf numFmtId="15" fontId="3" fillId="4" borderId="1" xfId="0" applyNumberFormat="1" applyFont="1" applyFill="1" applyBorder="1" applyAlignment="1">
      <alignment horizontal="center"/>
    </xf>
    <xf numFmtId="0" fontId="3" fillId="4" borderId="1" xfId="0" applyFont="1" applyFill="1" applyBorder="1" applyAlignment="1">
      <alignment horizontal="left"/>
    </xf>
    <xf numFmtId="0" fontId="0" fillId="4" borderId="1" xfId="0" applyFill="1" applyBorder="1"/>
    <xf numFmtId="0" fontId="0" fillId="6" borderId="1" xfId="0" applyFill="1" applyBorder="1"/>
    <xf numFmtId="17" fontId="3" fillId="4" borderId="1" xfId="0" applyNumberFormat="1" applyFont="1" applyFill="1" applyBorder="1" applyAlignment="1">
      <alignment horizontal="center"/>
    </xf>
    <xf numFmtId="0" fontId="0" fillId="7" borderId="0" xfId="0" applyFill="1"/>
    <xf numFmtId="0" fontId="5" fillId="7" borderId="0" xfId="0" applyFont="1" applyFill="1"/>
    <xf numFmtId="0" fontId="0" fillId="6" borderId="2" xfId="0" applyFill="1" applyBorder="1"/>
    <xf numFmtId="0" fontId="0" fillId="4" borderId="2" xfId="0" applyFill="1" applyBorder="1"/>
    <xf numFmtId="0" fontId="0" fillId="0" borderId="1" xfId="0" applyBorder="1"/>
    <xf numFmtId="0" fontId="0" fillId="4" borderId="1" xfId="0" applyFont="1" applyFill="1" applyBorder="1"/>
    <xf numFmtId="0" fontId="0" fillId="6" borderId="1" xfId="0" applyFont="1" applyFill="1" applyBorder="1"/>
    <xf numFmtId="0" fontId="0" fillId="6" borderId="1" xfId="0" applyFont="1" applyFill="1" applyBorder="1" applyAlignment="1"/>
    <xf numFmtId="0" fontId="0" fillId="6" borderId="2" xfId="0" applyFill="1" applyBorder="1" applyAlignment="1">
      <alignment horizontal="left"/>
    </xf>
    <xf numFmtId="0" fontId="0" fillId="6" borderId="1" xfId="0" applyFill="1" applyBorder="1" applyAlignment="1">
      <alignment horizontal="left"/>
    </xf>
    <xf numFmtId="0" fontId="4" fillId="6" borderId="1" xfId="0" applyFont="1" applyFill="1" applyBorder="1"/>
    <xf numFmtId="0" fontId="0" fillId="0" borderId="0" xfId="0" applyAlignment="1">
      <alignment wrapText="1"/>
    </xf>
    <xf numFmtId="164" fontId="0" fillId="4" borderId="1" xfId="0" applyNumberFormat="1" applyFill="1" applyBorder="1"/>
    <xf numFmtId="164" fontId="3" fillId="4" borderId="1" xfId="0" applyNumberFormat="1" applyFont="1" applyFill="1" applyBorder="1"/>
    <xf numFmtId="164" fontId="0" fillId="0" borderId="0" xfId="0" applyNumberFormat="1"/>
    <xf numFmtId="0" fontId="0" fillId="4" borderId="1" xfId="0" applyFont="1" applyFill="1" applyBorder="1" applyAlignment="1">
      <alignment horizontal="left"/>
    </xf>
    <xf numFmtId="164" fontId="3" fillId="4" borderId="1" xfId="0" applyNumberFormat="1" applyFont="1" applyFill="1" applyBorder="1" applyAlignment="1">
      <alignment horizontal="center"/>
    </xf>
    <xf numFmtId="0" fontId="3" fillId="4" borderId="1" xfId="0" applyNumberFormat="1" applyFont="1" applyFill="1" applyBorder="1" applyAlignment="1">
      <alignment horizontal="center"/>
    </xf>
    <xf numFmtId="0" fontId="0" fillId="8" borderId="0" xfId="0" applyFill="1" applyBorder="1"/>
    <xf numFmtId="0" fontId="4" fillId="8" borderId="1" xfId="0" applyFont="1" applyFill="1" applyBorder="1" applyAlignment="1">
      <alignment horizontal="center"/>
    </xf>
    <xf numFmtId="0" fontId="4" fillId="8" borderId="13" xfId="0" applyFont="1" applyFill="1" applyBorder="1" applyAlignment="1">
      <alignment horizontal="center"/>
    </xf>
    <xf numFmtId="0" fontId="3" fillId="6" borderId="1" xfId="0" applyNumberFormat="1" applyFont="1" applyFill="1" applyBorder="1" applyAlignment="1">
      <alignment horizontal="center"/>
    </xf>
    <xf numFmtId="0" fontId="3" fillId="6" borderId="1" xfId="0" applyFont="1" applyFill="1" applyBorder="1"/>
    <xf numFmtId="0" fontId="3" fillId="6" borderId="1" xfId="0" applyFont="1" applyFill="1" applyBorder="1" applyAlignment="1">
      <alignment horizontal="center"/>
    </xf>
    <xf numFmtId="164" fontId="3" fillId="6" borderId="1" xfId="0" applyNumberFormat="1" applyFont="1" applyFill="1" applyBorder="1" applyAlignment="1">
      <alignment horizontal="center"/>
    </xf>
    <xf numFmtId="17" fontId="3" fillId="6" borderId="1" xfId="0" applyNumberFormat="1" applyFont="1" applyFill="1" applyBorder="1" applyAlignment="1">
      <alignment horizontal="center"/>
    </xf>
    <xf numFmtId="49" fontId="3" fillId="6" borderId="1" xfId="0" applyNumberFormat="1" applyFont="1" applyFill="1" applyBorder="1" applyAlignment="1">
      <alignment horizontal="center"/>
    </xf>
    <xf numFmtId="0" fontId="3" fillId="6" borderId="1" xfId="0" applyFont="1" applyFill="1" applyBorder="1" applyAlignment="1">
      <alignment horizontal="left"/>
    </xf>
    <xf numFmtId="0" fontId="0" fillId="6" borderId="0" xfId="0" applyFill="1"/>
    <xf numFmtId="0" fontId="3" fillId="0" borderId="1" xfId="0" applyNumberFormat="1" applyFont="1" applyFill="1" applyBorder="1" applyAlignment="1">
      <alignment horizontal="center"/>
    </xf>
    <xf numFmtId="0" fontId="0" fillId="0" borderId="1" xfId="0" applyFill="1" applyBorder="1"/>
    <xf numFmtId="0" fontId="3" fillId="0" borderId="1" xfId="0" applyFont="1" applyFill="1" applyBorder="1"/>
    <xf numFmtId="0" fontId="3" fillId="0" borderId="1" xfId="0" applyFont="1" applyFill="1" applyBorder="1" applyAlignment="1">
      <alignment horizontal="center"/>
    </xf>
    <xf numFmtId="164" fontId="3" fillId="0" borderId="1" xfId="0" applyNumberFormat="1" applyFont="1" applyFill="1" applyBorder="1" applyAlignment="1">
      <alignment horizontal="center"/>
    </xf>
    <xf numFmtId="17" fontId="3" fillId="0" borderId="1" xfId="0" applyNumberFormat="1" applyFont="1" applyFill="1" applyBorder="1" applyAlignment="1">
      <alignment horizontal="center"/>
    </xf>
    <xf numFmtId="49" fontId="3" fillId="0" borderId="1" xfId="0" applyNumberFormat="1" applyFont="1" applyFill="1" applyBorder="1" applyAlignment="1">
      <alignment horizontal="center"/>
    </xf>
    <xf numFmtId="0" fontId="3" fillId="0" borderId="1" xfId="0" applyFont="1" applyFill="1" applyBorder="1" applyAlignment="1">
      <alignment horizontal="left"/>
    </xf>
    <xf numFmtId="0" fontId="0" fillId="0" borderId="0" xfId="0" applyFill="1"/>
    <xf numFmtId="0" fontId="3" fillId="9" borderId="1" xfId="0" applyNumberFormat="1" applyFont="1" applyFill="1" applyBorder="1" applyAlignment="1">
      <alignment horizontal="center"/>
    </xf>
    <xf numFmtId="0" fontId="0" fillId="9" borderId="1" xfId="0" applyFill="1" applyBorder="1"/>
    <xf numFmtId="0" fontId="3" fillId="9" borderId="1" xfId="0" applyFont="1" applyFill="1" applyBorder="1"/>
    <xf numFmtId="0" fontId="3" fillId="9" borderId="1" xfId="0" applyFont="1" applyFill="1" applyBorder="1" applyAlignment="1">
      <alignment horizontal="center"/>
    </xf>
    <xf numFmtId="164" fontId="3" fillId="9" borderId="1" xfId="0" applyNumberFormat="1" applyFont="1" applyFill="1" applyBorder="1" applyAlignment="1">
      <alignment horizontal="center"/>
    </xf>
    <xf numFmtId="17" fontId="3" fillId="9" borderId="1" xfId="0" applyNumberFormat="1" applyFont="1" applyFill="1" applyBorder="1" applyAlignment="1">
      <alignment horizontal="center"/>
    </xf>
    <xf numFmtId="49" fontId="3" fillId="9" borderId="1" xfId="0" applyNumberFormat="1" applyFont="1" applyFill="1" applyBorder="1" applyAlignment="1">
      <alignment horizontal="center"/>
    </xf>
    <xf numFmtId="0" fontId="3" fillId="9" borderId="1" xfId="0" applyFont="1" applyFill="1" applyBorder="1" applyAlignment="1">
      <alignment horizontal="left"/>
    </xf>
    <xf numFmtId="0" fontId="0" fillId="9" borderId="0" xfId="0" applyFill="1"/>
    <xf numFmtId="0" fontId="3" fillId="10" borderId="1" xfId="0" applyNumberFormat="1" applyFont="1" applyFill="1" applyBorder="1" applyAlignment="1">
      <alignment horizontal="center"/>
    </xf>
    <xf numFmtId="0" fontId="0" fillId="10" borderId="1" xfId="0" applyFill="1" applyBorder="1"/>
    <xf numFmtId="0" fontId="3" fillId="10" borderId="1" xfId="0" applyFont="1" applyFill="1" applyBorder="1"/>
    <xf numFmtId="0" fontId="3" fillId="10" borderId="1" xfId="0" applyFont="1" applyFill="1" applyBorder="1" applyAlignment="1">
      <alignment horizontal="center"/>
    </xf>
    <xf numFmtId="164" fontId="3" fillId="10" borderId="1" xfId="0" applyNumberFormat="1" applyFont="1" applyFill="1" applyBorder="1" applyAlignment="1">
      <alignment horizontal="center"/>
    </xf>
    <xf numFmtId="17" fontId="3" fillId="10" borderId="1" xfId="0" applyNumberFormat="1" applyFont="1" applyFill="1" applyBorder="1" applyAlignment="1">
      <alignment horizontal="center"/>
    </xf>
    <xf numFmtId="49" fontId="3" fillId="10" borderId="1" xfId="0" applyNumberFormat="1" applyFont="1" applyFill="1" applyBorder="1" applyAlignment="1">
      <alignment horizontal="center"/>
    </xf>
    <xf numFmtId="0" fontId="3" fillId="10" borderId="1" xfId="0" applyFont="1" applyFill="1" applyBorder="1" applyAlignment="1">
      <alignment horizontal="left"/>
    </xf>
    <xf numFmtId="0" fontId="0" fillId="10" borderId="0" xfId="0" applyFill="1"/>
    <xf numFmtId="0" fontId="0" fillId="4" borderId="8" xfId="0" applyFill="1" applyBorder="1"/>
    <xf numFmtId="0" fontId="0" fillId="4" borderId="0" xfId="0" applyFill="1"/>
    <xf numFmtId="0" fontId="0" fillId="4" borderId="20" xfId="0" applyFill="1" applyBorder="1"/>
    <xf numFmtId="0" fontId="0" fillId="4" borderId="16" xfId="0" applyFill="1" applyBorder="1"/>
    <xf numFmtId="0" fontId="0" fillId="4" borderId="1" xfId="0" applyFill="1" applyBorder="1" applyAlignment="1">
      <alignment horizontal="center" vertical="center"/>
    </xf>
    <xf numFmtId="0" fontId="0" fillId="4" borderId="17" xfId="0" applyFill="1" applyBorder="1" applyAlignment="1">
      <alignment horizontal="center" vertical="center"/>
    </xf>
    <xf numFmtId="0" fontId="0" fillId="4" borderId="24" xfId="0" applyFill="1" applyBorder="1"/>
    <xf numFmtId="0" fontId="0" fillId="3" borderId="6" xfId="0" applyFill="1" applyBorder="1"/>
    <xf numFmtId="0" fontId="0" fillId="3" borderId="0" xfId="0" applyFill="1" applyAlignment="1">
      <alignment horizontal="center" vertical="center"/>
    </xf>
    <xf numFmtId="0" fontId="4" fillId="6" borderId="29" xfId="0" applyFont="1" applyFill="1" applyBorder="1"/>
    <xf numFmtId="0" fontId="4" fillId="6" borderId="30" xfId="0" applyFont="1" applyFill="1" applyBorder="1"/>
    <xf numFmtId="0" fontId="4" fillId="6" borderId="31" xfId="0" applyFont="1" applyFill="1" applyBorder="1"/>
    <xf numFmtId="0" fontId="0" fillId="4" borderId="5" xfId="0" applyFill="1" applyBorder="1"/>
    <xf numFmtId="0" fontId="0" fillId="4" borderId="6" xfId="0" applyFill="1" applyBorder="1"/>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0" fillId="4" borderId="0" xfId="0" applyFill="1" applyAlignment="1">
      <alignment horizontal="center" vertical="center"/>
    </xf>
    <xf numFmtId="0" fontId="0" fillId="4" borderId="9" xfId="0" applyFill="1" applyBorder="1" applyAlignment="1">
      <alignment horizontal="center" vertical="center"/>
    </xf>
    <xf numFmtId="9" fontId="0" fillId="4" borderId="9" xfId="0" applyNumberFormat="1" applyFill="1" applyBorder="1" applyAlignment="1">
      <alignment horizontal="center" vertical="center"/>
    </xf>
    <xf numFmtId="9" fontId="0" fillId="4" borderId="0" xfId="0" applyNumberFormat="1" applyFill="1"/>
    <xf numFmtId="9" fontId="0" fillId="4" borderId="9" xfId="0" applyNumberFormat="1" applyFill="1" applyBorder="1" applyAlignment="1">
      <alignment horizontal="center"/>
    </xf>
    <xf numFmtId="0" fontId="0" fillId="4" borderId="9" xfId="0" applyFill="1" applyBorder="1" applyAlignment="1">
      <alignment horizontal="center"/>
    </xf>
    <xf numFmtId="49" fontId="0" fillId="4" borderId="9" xfId="0" applyNumberFormat="1" applyFill="1" applyBorder="1" applyAlignment="1">
      <alignment horizontal="center"/>
    </xf>
    <xf numFmtId="0" fontId="0" fillId="4" borderId="10" xfId="0" applyFill="1" applyBorder="1"/>
    <xf numFmtId="0" fontId="0" fillId="4" borderId="11" xfId="0" applyFill="1" applyBorder="1"/>
    <xf numFmtId="0" fontId="0" fillId="4" borderId="12" xfId="0" applyFill="1" applyBorder="1" applyAlignment="1">
      <alignment horizontal="center"/>
    </xf>
    <xf numFmtId="0" fontId="0" fillId="0" borderId="1" xfId="0" applyFill="1" applyBorder="1" applyAlignment="1">
      <alignment horizontal="center" vertical="center"/>
    </xf>
    <xf numFmtId="0" fontId="0" fillId="0" borderId="2" xfId="0" applyFill="1" applyBorder="1"/>
    <xf numFmtId="0" fontId="0" fillId="0" borderId="23" xfId="0" applyFill="1" applyBorder="1"/>
    <xf numFmtId="0" fontId="0" fillId="0" borderId="14" xfId="0" applyFill="1" applyBorder="1" applyAlignment="1">
      <alignment horizontal="center" vertical="center"/>
    </xf>
    <xf numFmtId="0" fontId="0" fillId="0" borderId="14" xfId="0" applyFill="1" applyBorder="1"/>
    <xf numFmtId="0" fontId="0" fillId="0" borderId="25" xfId="0" applyFill="1" applyBorder="1"/>
    <xf numFmtId="0" fontId="14" fillId="0" borderId="26" xfId="0" applyFont="1" applyFill="1" applyBorder="1" applyAlignment="1">
      <alignment horizontal="center"/>
    </xf>
    <xf numFmtId="0" fontId="0" fillId="0" borderId="8" xfId="0" applyFill="1" applyBorder="1"/>
    <xf numFmtId="12" fontId="0" fillId="0" borderId="26" xfId="0" applyNumberFormat="1" applyFill="1" applyBorder="1" applyAlignment="1">
      <alignment horizontal="center"/>
    </xf>
    <xf numFmtId="9" fontId="0" fillId="4" borderId="9" xfId="1" applyFont="1" applyFill="1" applyBorder="1" applyAlignment="1">
      <alignment horizontal="center" vertical="center"/>
    </xf>
    <xf numFmtId="0" fontId="4" fillId="6" borderId="32" xfId="0" applyFont="1" applyFill="1" applyBorder="1" applyAlignment="1">
      <alignment horizontal="center" vertical="center"/>
    </xf>
    <xf numFmtId="12" fontId="0" fillId="0" borderId="33" xfId="0" applyNumberFormat="1" applyFill="1" applyBorder="1" applyAlignment="1">
      <alignment horizontal="center"/>
    </xf>
    <xf numFmtId="166" fontId="0" fillId="0" borderId="33" xfId="0" applyNumberFormat="1" applyFill="1" applyBorder="1" applyAlignment="1">
      <alignment horizontal="center"/>
    </xf>
    <xf numFmtId="166" fontId="0" fillId="0" borderId="26" xfId="0" applyNumberFormat="1" applyFill="1" applyBorder="1" applyAlignment="1">
      <alignment horizontal="center"/>
    </xf>
    <xf numFmtId="0" fontId="3" fillId="4" borderId="26" xfId="0" applyFont="1" applyFill="1" applyBorder="1"/>
    <xf numFmtId="0" fontId="0" fillId="0" borderId="26" xfId="0" applyBorder="1"/>
    <xf numFmtId="0" fontId="0" fillId="4" borderId="26" xfId="0" applyFill="1" applyBorder="1"/>
    <xf numFmtId="0" fontId="0" fillId="12" borderId="0" xfId="0" applyFill="1"/>
    <xf numFmtId="0" fontId="0" fillId="14" borderId="0" xfId="0" applyFill="1"/>
    <xf numFmtId="0" fontId="0" fillId="14" borderId="0" xfId="0" applyFill="1" applyAlignment="1"/>
    <xf numFmtId="0" fontId="0" fillId="0" borderId="0" xfId="0" applyAlignment="1"/>
    <xf numFmtId="0" fontId="0" fillId="3" borderId="0" xfId="0" applyFill="1" applyBorder="1"/>
    <xf numFmtId="0" fontId="15" fillId="0" borderId="26" xfId="0" applyFont="1" applyFill="1" applyBorder="1" applyAlignment="1">
      <alignment horizontal="center"/>
    </xf>
    <xf numFmtId="1" fontId="16" fillId="0" borderId="0" xfId="0" applyNumberFormat="1" applyFont="1" applyAlignment="1"/>
    <xf numFmtId="1" fontId="16" fillId="0" borderId="0" xfId="0" applyNumberFormat="1" applyFont="1"/>
    <xf numFmtId="0" fontId="16" fillId="0" borderId="0" xfId="0" applyFont="1"/>
    <xf numFmtId="0" fontId="17" fillId="15" borderId="26" xfId="0" applyFont="1" applyFill="1" applyBorder="1" applyAlignment="1">
      <alignment vertical="center" wrapText="1"/>
    </xf>
    <xf numFmtId="0" fontId="17" fillId="5" borderId="3" xfId="0" applyFont="1" applyFill="1" applyBorder="1" applyAlignment="1">
      <alignment vertical="center" wrapText="1"/>
    </xf>
    <xf numFmtId="0" fontId="17" fillId="5" borderId="1" xfId="0" applyFont="1" applyFill="1" applyBorder="1" applyAlignment="1">
      <alignment vertical="center" wrapText="1"/>
    </xf>
    <xf numFmtId="0" fontId="16" fillId="0" borderId="0" xfId="0" applyFont="1" applyFill="1" applyBorder="1" applyAlignment="1">
      <alignment wrapText="1"/>
    </xf>
    <xf numFmtId="0" fontId="0" fillId="4" borderId="2" xfId="0" applyFill="1" applyBorder="1" applyAlignment="1">
      <alignment horizontal="center" vertical="center"/>
    </xf>
    <xf numFmtId="0" fontId="0" fillId="4" borderId="13" xfId="0" applyFill="1" applyBorder="1"/>
    <xf numFmtId="0" fontId="0" fillId="0" borderId="17" xfId="0" applyFill="1" applyBorder="1" applyAlignment="1">
      <alignment horizontal="center" vertical="center"/>
    </xf>
    <xf numFmtId="0" fontId="0" fillId="0" borderId="15" xfId="0" applyFill="1" applyBorder="1"/>
    <xf numFmtId="0" fontId="0" fillId="0" borderId="10" xfId="0" applyFill="1" applyBorder="1"/>
    <xf numFmtId="0" fontId="0" fillId="0" borderId="11" xfId="0" applyFill="1" applyBorder="1"/>
    <xf numFmtId="0" fontId="0" fillId="0" borderId="27" xfId="0" applyFill="1" applyBorder="1" applyAlignment="1">
      <alignment horizontal="center" vertical="center"/>
    </xf>
    <xf numFmtId="0" fontId="0" fillId="0" borderId="28" xfId="0" applyFill="1" applyBorder="1"/>
    <xf numFmtId="0" fontId="0" fillId="4" borderId="0" xfId="0" applyFill="1" applyAlignment="1">
      <alignment horizontal="center"/>
    </xf>
    <xf numFmtId="9" fontId="0" fillId="4" borderId="0" xfId="0" applyNumberFormat="1" applyFill="1" applyAlignment="1">
      <alignment horizontal="center"/>
    </xf>
    <xf numFmtId="0" fontId="0" fillId="0" borderId="0" xfId="0" applyFill="1" applyAlignment="1">
      <alignment horizontal="center"/>
    </xf>
    <xf numFmtId="9" fontId="0" fillId="0" borderId="0" xfId="0" applyNumberFormat="1" applyFill="1" applyAlignment="1">
      <alignment horizontal="center"/>
    </xf>
    <xf numFmtId="49" fontId="0" fillId="0" borderId="9" xfId="0" applyNumberFormat="1" applyFill="1" applyBorder="1" applyAlignment="1">
      <alignment horizontal="center"/>
    </xf>
    <xf numFmtId="0" fontId="0" fillId="8" borderId="38" xfId="0" applyFill="1" applyBorder="1" applyAlignment="1">
      <alignment vertical="top" wrapText="1"/>
    </xf>
    <xf numFmtId="0" fontId="0" fillId="14" borderId="0" xfId="0" applyFill="1" applyAlignment="1">
      <alignment wrapText="1"/>
    </xf>
    <xf numFmtId="0" fontId="16" fillId="0" borderId="0" xfId="0" applyFont="1" applyAlignment="1">
      <alignment wrapText="1"/>
    </xf>
    <xf numFmtId="0" fontId="0" fillId="0" borderId="0" xfId="0" applyFill="1" applyAlignment="1">
      <alignment wrapText="1"/>
    </xf>
    <xf numFmtId="0" fontId="4" fillId="0" borderId="0" xfId="0" applyFont="1" applyFill="1" applyAlignment="1">
      <alignment wrapText="1"/>
    </xf>
    <xf numFmtId="0" fontId="0" fillId="10" borderId="14" xfId="0" applyFill="1" applyBorder="1"/>
    <xf numFmtId="0" fontId="3" fillId="10" borderId="14" xfId="0" applyFont="1" applyFill="1" applyBorder="1"/>
    <xf numFmtId="0" fontId="3" fillId="10" borderId="14" xfId="0" applyFont="1" applyFill="1" applyBorder="1" applyAlignment="1">
      <alignment horizontal="center"/>
    </xf>
    <xf numFmtId="1" fontId="0" fillId="0" borderId="22" xfId="0" applyNumberFormat="1" applyFill="1" applyBorder="1" applyAlignment="1"/>
    <xf numFmtId="0" fontId="0" fillId="0" borderId="44" xfId="0" applyFill="1" applyBorder="1"/>
    <xf numFmtId="0" fontId="0" fillId="0" borderId="45" xfId="0" applyFill="1" applyBorder="1"/>
    <xf numFmtId="0" fontId="3" fillId="16" borderId="1" xfId="0" applyNumberFormat="1" applyFont="1" applyFill="1" applyBorder="1" applyAlignment="1">
      <alignment horizontal="center"/>
    </xf>
    <xf numFmtId="0" fontId="0" fillId="16" borderId="1" xfId="0" applyFill="1" applyBorder="1"/>
    <xf numFmtId="0" fontId="3" fillId="16" borderId="1" xfId="0" applyFont="1" applyFill="1" applyBorder="1"/>
    <xf numFmtId="0" fontId="3" fillId="16" borderId="1" xfId="0" applyFont="1" applyFill="1" applyBorder="1" applyAlignment="1">
      <alignment horizontal="center"/>
    </xf>
    <xf numFmtId="164" fontId="3" fillId="16" borderId="1" xfId="0" applyNumberFormat="1" applyFont="1" applyFill="1" applyBorder="1" applyAlignment="1">
      <alignment horizontal="center"/>
    </xf>
    <xf numFmtId="17" fontId="3" fillId="16" borderId="1" xfId="0" applyNumberFormat="1" applyFont="1" applyFill="1" applyBorder="1" applyAlignment="1">
      <alignment horizontal="center"/>
    </xf>
    <xf numFmtId="49" fontId="3" fillId="16" borderId="1" xfId="0" applyNumberFormat="1" applyFont="1" applyFill="1" applyBorder="1" applyAlignment="1">
      <alignment horizontal="center"/>
    </xf>
    <xf numFmtId="0" fontId="3" fillId="16" borderId="1" xfId="0" applyFont="1" applyFill="1" applyBorder="1" applyAlignment="1">
      <alignment horizontal="left"/>
    </xf>
    <xf numFmtId="0" fontId="0" fillId="16" borderId="0" xfId="0" applyFill="1"/>
    <xf numFmtId="0" fontId="3" fillId="12" borderId="1" xfId="0" applyNumberFormat="1" applyFont="1" applyFill="1" applyBorder="1" applyAlignment="1">
      <alignment horizontal="center"/>
    </xf>
    <xf numFmtId="0" fontId="0" fillId="12" borderId="1" xfId="0" applyFill="1" applyBorder="1"/>
    <xf numFmtId="0" fontId="3" fillId="12" borderId="1" xfId="0" applyFont="1" applyFill="1" applyBorder="1"/>
    <xf numFmtId="0" fontId="3" fillId="12" borderId="1" xfId="0" applyFont="1" applyFill="1" applyBorder="1" applyAlignment="1">
      <alignment horizontal="center"/>
    </xf>
    <xf numFmtId="164" fontId="3" fillId="12" borderId="1" xfId="0" applyNumberFormat="1" applyFont="1" applyFill="1" applyBorder="1" applyAlignment="1">
      <alignment horizontal="center"/>
    </xf>
    <xf numFmtId="17" fontId="3" fillId="12" borderId="1" xfId="0" applyNumberFormat="1" applyFont="1" applyFill="1" applyBorder="1" applyAlignment="1">
      <alignment horizontal="center"/>
    </xf>
    <xf numFmtId="49" fontId="3" fillId="12" borderId="1" xfId="0" applyNumberFormat="1" applyFont="1" applyFill="1" applyBorder="1" applyAlignment="1">
      <alignment horizontal="center"/>
    </xf>
    <xf numFmtId="0" fontId="3" fillId="12" borderId="1" xfId="0" applyFont="1" applyFill="1" applyBorder="1" applyAlignment="1">
      <alignment horizontal="left"/>
    </xf>
    <xf numFmtId="0" fontId="3" fillId="10" borderId="14" xfId="0" applyFont="1" applyFill="1" applyBorder="1" applyAlignment="1">
      <alignment horizontal="left"/>
    </xf>
    <xf numFmtId="0" fontId="0" fillId="8" borderId="47" xfId="0" applyFill="1" applyBorder="1"/>
    <xf numFmtId="164" fontId="3" fillId="10" borderId="14" xfId="0" applyNumberFormat="1" applyFont="1" applyFill="1" applyBorder="1" applyAlignment="1">
      <alignment horizontal="center"/>
    </xf>
    <xf numFmtId="17" fontId="3" fillId="10" borderId="14" xfId="0" applyNumberFormat="1" applyFont="1" applyFill="1" applyBorder="1" applyAlignment="1">
      <alignment horizontal="center"/>
    </xf>
    <xf numFmtId="49" fontId="3" fillId="10" borderId="14" xfId="0" applyNumberFormat="1" applyFont="1" applyFill="1" applyBorder="1" applyAlignment="1">
      <alignment horizontal="center"/>
    </xf>
    <xf numFmtId="0" fontId="6" fillId="8" borderId="46" xfId="0" applyFont="1" applyFill="1" applyBorder="1" applyAlignment="1">
      <alignment vertical="top"/>
    </xf>
    <xf numFmtId="0" fontId="0" fillId="8" borderId="49" xfId="0" applyFill="1" applyBorder="1"/>
    <xf numFmtId="0" fontId="7" fillId="8" borderId="48" xfId="0" applyFont="1" applyFill="1" applyBorder="1" applyAlignment="1">
      <alignment vertical="top"/>
    </xf>
    <xf numFmtId="0" fontId="0" fillId="8" borderId="50" xfId="0" applyFill="1" applyBorder="1"/>
    <xf numFmtId="0" fontId="7" fillId="8" borderId="15" xfId="0" applyFont="1" applyFill="1" applyBorder="1" applyAlignment="1">
      <alignment vertical="top"/>
    </xf>
    <xf numFmtId="0" fontId="0" fillId="8" borderId="16" xfId="0" applyFill="1" applyBorder="1"/>
    <xf numFmtId="0" fontId="0" fillId="8" borderId="51" xfId="0" applyFill="1" applyBorder="1"/>
    <xf numFmtId="1" fontId="0" fillId="4" borderId="21" xfId="0" applyNumberFormat="1" applyFill="1" applyBorder="1" applyAlignment="1"/>
    <xf numFmtId="9" fontId="0" fillId="4" borderId="19" xfId="1" applyFont="1" applyFill="1" applyBorder="1" applyAlignment="1">
      <alignment vertical="center"/>
    </xf>
    <xf numFmtId="1" fontId="0" fillId="4" borderId="22" xfId="0" applyNumberFormat="1" applyFill="1" applyBorder="1" applyAlignment="1"/>
    <xf numFmtId="0" fontId="0" fillId="4" borderId="23" xfId="0" applyFill="1" applyBorder="1" applyAlignment="1"/>
    <xf numFmtId="0" fontId="2" fillId="5" borderId="1" xfId="0" applyFont="1" applyFill="1" applyBorder="1" applyAlignment="1">
      <alignment horizontal="center" vertical="center" wrapText="1"/>
    </xf>
    <xf numFmtId="0" fontId="0" fillId="0" borderId="1" xfId="0" applyBorder="1" applyAlignment="1">
      <alignment vertical="center" wrapText="1"/>
    </xf>
    <xf numFmtId="0" fontId="0" fillId="4" borderId="1" xfId="0" applyFill="1" applyBorder="1" applyAlignment="1">
      <alignment horizontal="left"/>
    </xf>
    <xf numFmtId="165" fontId="0" fillId="4" borderId="1" xfId="0" applyNumberFormat="1" applyFill="1" applyBorder="1" applyAlignment="1">
      <alignment horizontal="left"/>
    </xf>
    <xf numFmtId="0" fontId="0" fillId="8" borderId="36" xfId="0" applyFill="1" applyBorder="1" applyAlignment="1">
      <alignment horizontal="left" vertical="top" wrapText="1"/>
    </xf>
    <xf numFmtId="0" fontId="0" fillId="8" borderId="0" xfId="0" applyFill="1" applyBorder="1" applyAlignment="1">
      <alignment horizontal="left" vertical="top" wrapText="1"/>
    </xf>
    <xf numFmtId="0" fontId="0" fillId="8" borderId="37" xfId="0" applyFill="1" applyBorder="1" applyAlignment="1">
      <alignment horizontal="left" vertical="top" wrapText="1"/>
    </xf>
    <xf numFmtId="0" fontId="4" fillId="8" borderId="41" xfId="0" applyFont="1" applyFill="1" applyBorder="1" applyAlignment="1">
      <alignment horizontal="center" vertical="top" wrapText="1"/>
    </xf>
    <xf numFmtId="0" fontId="4" fillId="8" borderId="42" xfId="0" applyFont="1" applyFill="1" applyBorder="1" applyAlignment="1">
      <alignment horizontal="center" vertical="top" wrapText="1"/>
    </xf>
    <xf numFmtId="0" fontId="4" fillId="8" borderId="43" xfId="0" applyFont="1" applyFill="1" applyBorder="1" applyAlignment="1">
      <alignment horizontal="center" vertical="top" wrapText="1"/>
    </xf>
    <xf numFmtId="0" fontId="0" fillId="8" borderId="39" xfId="0" applyFill="1" applyBorder="1" applyAlignment="1">
      <alignment horizontal="center" vertical="top" wrapText="1"/>
    </xf>
    <xf numFmtId="0" fontId="0" fillId="8" borderId="40" xfId="0" applyFill="1" applyBorder="1" applyAlignment="1">
      <alignment horizontal="center" vertical="top" wrapText="1"/>
    </xf>
    <xf numFmtId="0" fontId="18" fillId="4" borderId="8" xfId="2" applyFill="1" applyBorder="1" applyAlignment="1">
      <alignment horizontal="left" wrapText="1" indent="1"/>
    </xf>
    <xf numFmtId="0" fontId="18" fillId="4" borderId="0" xfId="2" applyFill="1" applyBorder="1" applyAlignment="1">
      <alignment horizontal="left" wrapText="1" indent="1"/>
    </xf>
    <xf numFmtId="0" fontId="18" fillId="4" borderId="9" xfId="2" applyFill="1" applyBorder="1" applyAlignment="1">
      <alignment horizontal="left" wrapText="1" indent="1"/>
    </xf>
    <xf numFmtId="0" fontId="0" fillId="0" borderId="52" xfId="0" applyBorder="1" applyAlignment="1">
      <alignment horizontal="left"/>
    </xf>
    <xf numFmtId="0" fontId="0" fillId="0" borderId="0" xfId="0" applyBorder="1" applyAlignment="1">
      <alignment horizontal="left"/>
    </xf>
    <xf numFmtId="0" fontId="0" fillId="0" borderId="9" xfId="0" applyBorder="1" applyAlignment="1">
      <alignment horizontal="left"/>
    </xf>
    <xf numFmtId="0" fontId="0" fillId="4" borderId="8" xfId="0" applyFill="1" applyBorder="1" applyAlignment="1">
      <alignment horizontal="left" indent="1"/>
    </xf>
    <xf numFmtId="0" fontId="0" fillId="4" borderId="0" xfId="0" applyFill="1" applyBorder="1" applyAlignment="1">
      <alignment horizontal="left" indent="1"/>
    </xf>
    <xf numFmtId="0" fontId="0" fillId="4" borderId="9" xfId="0" applyFill="1" applyBorder="1" applyAlignment="1">
      <alignment horizontal="left" indent="1"/>
    </xf>
    <xf numFmtId="0" fontId="0" fillId="4" borderId="10" xfId="0" applyFill="1" applyBorder="1" applyAlignment="1">
      <alignment horizontal="left" indent="1"/>
    </xf>
    <xf numFmtId="0" fontId="0" fillId="4" borderId="11" xfId="0" applyFill="1" applyBorder="1" applyAlignment="1">
      <alignment horizontal="left" indent="1"/>
    </xf>
    <xf numFmtId="0" fontId="0" fillId="4" borderId="12" xfId="0" applyFill="1" applyBorder="1" applyAlignment="1">
      <alignment horizontal="left" indent="1"/>
    </xf>
    <xf numFmtId="0" fontId="4" fillId="6" borderId="1" xfId="0" applyFont="1" applyFill="1" applyBorder="1" applyAlignment="1">
      <alignment horizontal="left"/>
    </xf>
    <xf numFmtId="0" fontId="4" fillId="6" borderId="2" xfId="0" applyFont="1" applyFill="1" applyBorder="1" applyAlignment="1">
      <alignment horizontal="left"/>
    </xf>
    <xf numFmtId="0" fontId="4" fillId="6" borderId="4" xfId="0" applyFont="1" applyFill="1" applyBorder="1" applyAlignment="1">
      <alignment horizontal="left"/>
    </xf>
    <xf numFmtId="0" fontId="4" fillId="6" borderId="3" xfId="0" applyFont="1" applyFill="1" applyBorder="1" applyAlignment="1">
      <alignment horizontal="left"/>
    </xf>
    <xf numFmtId="0" fontId="4" fillId="4" borderId="5" xfId="0" applyFont="1" applyFill="1" applyBorder="1" applyAlignment="1">
      <alignment horizontal="left"/>
    </xf>
    <xf numFmtId="0" fontId="4" fillId="4" borderId="6" xfId="0" applyFont="1" applyFill="1" applyBorder="1" applyAlignment="1">
      <alignment horizontal="left"/>
    </xf>
    <xf numFmtId="0" fontId="4" fillId="4" borderId="7" xfId="0" applyFont="1" applyFill="1" applyBorder="1" applyAlignment="1">
      <alignment horizontal="left"/>
    </xf>
    <xf numFmtId="0" fontId="0" fillId="4" borderId="8" xfId="0" applyFont="1" applyFill="1" applyBorder="1" applyAlignment="1">
      <alignment horizontal="left" wrapText="1"/>
    </xf>
    <xf numFmtId="0" fontId="0" fillId="4" borderId="0" xfId="0" applyFont="1" applyFill="1" applyBorder="1" applyAlignment="1">
      <alignment horizontal="left"/>
    </xf>
    <xf numFmtId="0" fontId="0" fillId="4" borderId="9" xfId="0" applyFont="1" applyFill="1" applyBorder="1" applyAlignment="1">
      <alignment horizontal="left"/>
    </xf>
    <xf numFmtId="0" fontId="0" fillId="8" borderId="1" xfId="0" applyFill="1" applyBorder="1" applyAlignment="1">
      <alignment horizontal="left" vertical="top" wrapText="1"/>
    </xf>
    <xf numFmtId="0" fontId="0" fillId="8" borderId="14" xfId="0" applyFill="1" applyBorder="1" applyAlignment="1">
      <alignment horizontal="center" vertical="top" wrapText="1"/>
    </xf>
    <xf numFmtId="0" fontId="0" fillId="8" borderId="17" xfId="0" applyFill="1" applyBorder="1" applyAlignment="1">
      <alignment horizontal="center" vertical="top" wrapText="1"/>
    </xf>
    <xf numFmtId="0" fontId="0" fillId="8" borderId="13" xfId="0" applyFill="1" applyBorder="1" applyAlignment="1">
      <alignment horizontal="center" vertical="top" wrapText="1"/>
    </xf>
    <xf numFmtId="0" fontId="4" fillId="8" borderId="2" xfId="0" applyFont="1" applyFill="1" applyBorder="1" applyAlignment="1">
      <alignment horizontal="center"/>
    </xf>
    <xf numFmtId="0" fontId="4" fillId="8" borderId="4" xfId="0" applyFont="1" applyFill="1" applyBorder="1" applyAlignment="1">
      <alignment horizontal="center"/>
    </xf>
    <xf numFmtId="0" fontId="4" fillId="8" borderId="3" xfId="0" applyFont="1" applyFill="1" applyBorder="1" applyAlignment="1">
      <alignment horizontal="center"/>
    </xf>
    <xf numFmtId="0" fontId="2" fillId="5" borderId="1"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0" fillId="0" borderId="13" xfId="0" applyBorder="1" applyAlignment="1">
      <alignment horizontal="center" vertical="center" wrapText="1"/>
    </xf>
    <xf numFmtId="49" fontId="2" fillId="5" borderId="1" xfId="0" applyNumberFormat="1" applyFont="1" applyFill="1" applyBorder="1" applyAlignment="1">
      <alignment horizontal="center" vertical="center" wrapText="1"/>
    </xf>
    <xf numFmtId="0" fontId="0" fillId="13" borderId="34" xfId="0" applyFill="1" applyBorder="1" applyAlignment="1">
      <alignment horizontal="center" wrapText="1"/>
    </xf>
    <xf numFmtId="0" fontId="0" fillId="13" borderId="35" xfId="0" applyFill="1" applyBorder="1" applyAlignment="1">
      <alignment horizontal="center" wrapText="1"/>
    </xf>
    <xf numFmtId="0" fontId="2" fillId="11" borderId="14" xfId="0" applyFont="1" applyFill="1" applyBorder="1" applyAlignment="1">
      <alignment horizontal="center" vertical="center" wrapText="1"/>
    </xf>
    <xf numFmtId="0" fontId="2" fillId="11" borderId="13" xfId="0" applyFont="1" applyFill="1" applyBorder="1" applyAlignment="1">
      <alignment horizontal="center" vertical="center" wrapText="1"/>
    </xf>
    <xf numFmtId="164" fontId="2" fillId="5" borderId="14" xfId="0" applyNumberFormat="1" applyFont="1" applyFill="1" applyBorder="1" applyAlignment="1">
      <alignment horizontal="center" vertical="center" wrapText="1"/>
    </xf>
    <xf numFmtId="164" fontId="2" fillId="5" borderId="13" xfId="0" applyNumberFormat="1" applyFont="1" applyFill="1" applyBorder="1" applyAlignment="1">
      <alignment horizontal="center" vertical="center" wrapText="1"/>
    </xf>
    <xf numFmtId="0" fontId="0" fillId="8" borderId="5" xfId="0" applyFill="1" applyBorder="1" applyAlignment="1">
      <alignment vertical="top" wrapText="1"/>
    </xf>
    <xf numFmtId="0" fontId="0" fillId="8" borderId="6" xfId="0" applyFill="1" applyBorder="1" applyAlignment="1">
      <alignment vertical="top" wrapText="1"/>
    </xf>
    <xf numFmtId="0" fontId="0" fillId="8" borderId="7" xfId="0" applyFill="1" applyBorder="1" applyAlignment="1">
      <alignment vertical="top" wrapText="1"/>
    </xf>
    <xf numFmtId="0" fontId="0" fillId="8" borderId="8" xfId="0" applyFill="1" applyBorder="1" applyAlignment="1">
      <alignment vertical="top" wrapText="1"/>
    </xf>
    <xf numFmtId="0" fontId="0" fillId="8" borderId="0" xfId="0" applyFill="1" applyBorder="1" applyAlignment="1">
      <alignment vertical="top" wrapText="1"/>
    </xf>
    <xf numFmtId="0" fontId="0" fillId="8" borderId="9" xfId="0" applyFill="1" applyBorder="1" applyAlignment="1">
      <alignment vertical="top" wrapText="1"/>
    </xf>
    <xf numFmtId="0" fontId="0" fillId="8" borderId="10" xfId="0" applyFill="1" applyBorder="1" applyAlignment="1">
      <alignment vertical="top" wrapText="1"/>
    </xf>
    <xf numFmtId="0" fontId="0" fillId="8" borderId="11" xfId="0" applyFill="1" applyBorder="1" applyAlignment="1">
      <alignment vertical="top" wrapText="1"/>
    </xf>
    <xf numFmtId="0" fontId="0" fillId="8" borderId="12" xfId="0" applyFill="1" applyBorder="1" applyAlignment="1">
      <alignment vertical="top" wrapText="1"/>
    </xf>
    <xf numFmtId="0" fontId="0" fillId="4" borderId="5" xfId="0" applyFill="1" applyBorder="1" applyAlignment="1">
      <alignment horizontal="left" vertical="top" wrapText="1"/>
    </xf>
    <xf numFmtId="0" fontId="0" fillId="4" borderId="6" xfId="0" applyFill="1" applyBorder="1" applyAlignment="1">
      <alignment horizontal="left" vertical="top" wrapText="1"/>
    </xf>
    <xf numFmtId="0" fontId="0" fillId="4" borderId="7" xfId="0" applyFill="1" applyBorder="1" applyAlignment="1">
      <alignment horizontal="left" vertical="top" wrapText="1"/>
    </xf>
    <xf numFmtId="0" fontId="0" fillId="4" borderId="8" xfId="0" applyFill="1" applyBorder="1" applyAlignment="1">
      <alignment horizontal="left" vertical="top" wrapText="1"/>
    </xf>
    <xf numFmtId="0" fontId="0" fillId="4" borderId="0" xfId="0" applyFill="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0" fillId="4" borderId="11" xfId="0" applyFill="1" applyBorder="1" applyAlignment="1">
      <alignment horizontal="left" vertical="top" wrapText="1"/>
    </xf>
    <xf numFmtId="0" fontId="0" fillId="4" borderId="12" xfId="0" applyFill="1" applyBorder="1" applyAlignment="1">
      <alignment horizontal="left" vertical="top" wrapText="1"/>
    </xf>
    <xf numFmtId="0" fontId="4" fillId="6" borderId="18" xfId="0" applyFont="1" applyFill="1" applyBorder="1" applyAlignment="1">
      <alignment horizontal="center"/>
    </xf>
    <xf numFmtId="0" fontId="4" fillId="6" borderId="29" xfId="0" applyFont="1" applyFill="1" applyBorder="1" applyAlignment="1">
      <alignment horizontal="center"/>
    </xf>
    <xf numFmtId="0" fontId="13" fillId="4" borderId="5"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8" xfId="0" applyFont="1" applyFill="1" applyBorder="1" applyAlignment="1">
      <alignment horizontal="center" vertical="center"/>
    </xf>
    <xf numFmtId="0" fontId="13" fillId="4" borderId="0" xfId="0" applyFont="1" applyFill="1" applyAlignment="1">
      <alignment horizontal="center" vertical="center"/>
    </xf>
    <xf numFmtId="0" fontId="13" fillId="4" borderId="10" xfId="0" applyFont="1" applyFill="1" applyBorder="1" applyAlignment="1">
      <alignment horizontal="center" vertical="center"/>
    </xf>
    <xf numFmtId="0" fontId="13" fillId="4" borderId="11" xfId="0" applyFont="1" applyFill="1" applyBorder="1" applyAlignment="1">
      <alignment horizontal="center" vertical="center"/>
    </xf>
    <xf numFmtId="1" fontId="0" fillId="4" borderId="7" xfId="0" applyNumberFormat="1" applyFill="1" applyBorder="1" applyAlignment="1">
      <alignment horizontal="center" vertical="center"/>
    </xf>
    <xf numFmtId="1" fontId="0" fillId="4" borderId="9" xfId="0" applyNumberFormat="1" applyFill="1" applyBorder="1" applyAlignment="1">
      <alignment horizontal="center" vertical="center"/>
    </xf>
    <xf numFmtId="1" fontId="0" fillId="4" borderId="12" xfId="0" applyNumberFormat="1" applyFill="1" applyBorder="1" applyAlignment="1">
      <alignment horizontal="center" vertical="center"/>
    </xf>
    <xf numFmtId="0" fontId="0" fillId="4" borderId="8" xfId="0" applyFill="1" applyBorder="1" applyAlignment="1">
      <alignment horizontal="left"/>
    </xf>
    <xf numFmtId="0" fontId="0" fillId="4" borderId="0" xfId="0" applyFill="1" applyAlignment="1">
      <alignment horizontal="left"/>
    </xf>
  </cellXfs>
  <cellStyles count="3">
    <cellStyle name="Hyperlink" xfId="2" builtinId="8"/>
    <cellStyle name="Normal" xfId="0" builtinId="0"/>
    <cellStyle name="Percent" xfId="1" builtinId="5"/>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americancounciloned.sharepoint.com/sites/militaryevalutions/testaccess/"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33"/>
  <sheetViews>
    <sheetView topLeftCell="A25" workbookViewId="0">
      <selection activeCell="D8" sqref="D8"/>
    </sheetView>
  </sheetViews>
  <sheetFormatPr defaultColWidth="9.140625" defaultRowHeight="14.45"/>
  <cols>
    <col min="1" max="1" width="9.140625" style="15"/>
    <col min="2" max="2" width="7.85546875" style="15" customWidth="1"/>
    <col min="3" max="3" width="79.140625" style="15" customWidth="1"/>
    <col min="4" max="4" width="47.28515625" style="15" customWidth="1"/>
    <col min="5" max="5" width="9.140625" style="15"/>
    <col min="6" max="9" width="13.85546875" style="15" customWidth="1"/>
    <col min="10" max="10" width="11.5703125" style="15" customWidth="1"/>
    <col min="11" max="16384" width="9.140625" style="15"/>
  </cols>
  <sheetData>
    <row r="2" spans="2:11" ht="18" customHeight="1">
      <c r="B2" s="16" t="s">
        <v>0</v>
      </c>
      <c r="C2" s="16"/>
      <c r="D2" s="16"/>
    </row>
    <row r="3" spans="2:11">
      <c r="B3" s="114" t="s">
        <v>1</v>
      </c>
    </row>
    <row r="5" spans="2:11">
      <c r="B5" s="208" t="s">
        <v>2</v>
      </c>
      <c r="C5" s="208"/>
      <c r="D5" s="21"/>
      <c r="F5" s="222" t="s">
        <v>3</v>
      </c>
      <c r="G5" s="223"/>
      <c r="H5" s="223"/>
      <c r="I5" s="223"/>
      <c r="J5" s="224"/>
    </row>
    <row r="6" spans="2:11">
      <c r="B6" s="21"/>
      <c r="C6" s="22" t="s">
        <v>4</v>
      </c>
      <c r="D6" s="20" t="s">
        <v>5</v>
      </c>
      <c r="F6" s="35" t="s">
        <v>5</v>
      </c>
      <c r="G6" s="35" t="s">
        <v>6</v>
      </c>
      <c r="H6" s="35" t="s">
        <v>7</v>
      </c>
      <c r="I6" s="35" t="s">
        <v>8</v>
      </c>
      <c r="J6" s="34" t="s">
        <v>9</v>
      </c>
    </row>
    <row r="7" spans="2:11" ht="15" customHeight="1">
      <c r="B7" s="21"/>
      <c r="C7" s="22" t="s">
        <v>10</v>
      </c>
      <c r="D7" s="185" t="s">
        <v>11</v>
      </c>
      <c r="F7" s="218" t="s">
        <v>12</v>
      </c>
      <c r="G7" s="218" t="s">
        <v>13</v>
      </c>
      <c r="H7" s="218" t="s">
        <v>14</v>
      </c>
      <c r="I7" s="219" t="s">
        <v>15</v>
      </c>
      <c r="J7" s="218" t="s">
        <v>16</v>
      </c>
    </row>
    <row r="8" spans="2:11" ht="15">
      <c r="B8" s="21"/>
      <c r="C8" s="22" t="s">
        <v>17</v>
      </c>
      <c r="D8" s="12" t="s">
        <v>18</v>
      </c>
      <c r="F8" s="218"/>
      <c r="G8" s="218"/>
      <c r="H8" s="218"/>
      <c r="I8" s="220"/>
      <c r="J8" s="218"/>
    </row>
    <row r="9" spans="2:11">
      <c r="B9" s="21"/>
      <c r="C9" s="21" t="s">
        <v>19</v>
      </c>
      <c r="D9" s="20" t="s">
        <v>20</v>
      </c>
      <c r="F9" s="218"/>
      <c r="G9" s="218"/>
      <c r="H9" s="218"/>
      <c r="I9" s="220"/>
      <c r="J9" s="218"/>
    </row>
    <row r="10" spans="2:11">
      <c r="B10" s="208" t="s">
        <v>21</v>
      </c>
      <c r="C10" s="208"/>
      <c r="D10" s="208"/>
      <c r="F10" s="218"/>
      <c r="G10" s="218"/>
      <c r="H10" s="218"/>
      <c r="I10" s="220"/>
      <c r="J10" s="218"/>
    </row>
    <row r="11" spans="2:11" ht="15">
      <c r="B11" s="21"/>
      <c r="C11" s="21" t="s">
        <v>22</v>
      </c>
      <c r="D11" s="186" t="s">
        <v>23</v>
      </c>
      <c r="F11" s="218"/>
      <c r="G11" s="218"/>
      <c r="H11" s="218"/>
      <c r="I11" s="221"/>
      <c r="J11" s="218"/>
    </row>
    <row r="12" spans="2:11" ht="15">
      <c r="B12" s="21"/>
      <c r="C12" s="21" t="s">
        <v>24</v>
      </c>
      <c r="D12" s="185" t="s">
        <v>25</v>
      </c>
    </row>
    <row r="13" spans="2:11" ht="15" customHeight="1">
      <c r="B13" s="21"/>
      <c r="C13" s="21" t="s">
        <v>26</v>
      </c>
      <c r="D13" s="185" t="s">
        <v>27</v>
      </c>
      <c r="F13" s="191" t="s">
        <v>28</v>
      </c>
      <c r="G13" s="192"/>
      <c r="H13" s="192"/>
      <c r="I13" s="192"/>
      <c r="J13" s="192"/>
      <c r="K13" s="193"/>
    </row>
    <row r="14" spans="2:11" ht="15.75" customHeight="1">
      <c r="B14" s="21"/>
      <c r="C14" s="21" t="s">
        <v>22</v>
      </c>
      <c r="D14" s="30"/>
      <c r="F14" s="188" t="s">
        <v>29</v>
      </c>
      <c r="G14" s="189"/>
      <c r="H14" s="189"/>
      <c r="I14" s="189"/>
      <c r="J14" s="189"/>
      <c r="K14" s="190"/>
    </row>
    <row r="15" spans="2:11" ht="13.5" customHeight="1">
      <c r="B15" s="21"/>
      <c r="C15" s="21" t="s">
        <v>24</v>
      </c>
      <c r="D15" s="30"/>
      <c r="F15" s="188" t="s">
        <v>30</v>
      </c>
      <c r="G15" s="189"/>
      <c r="H15" s="189"/>
      <c r="I15" s="189"/>
      <c r="J15" s="189"/>
      <c r="K15" s="190"/>
    </row>
    <row r="16" spans="2:11">
      <c r="B16" s="21"/>
      <c r="C16" s="21" t="s">
        <v>26</v>
      </c>
      <c r="D16" s="30"/>
      <c r="F16" s="140"/>
      <c r="G16" s="194"/>
      <c r="H16" s="194"/>
      <c r="I16" s="194"/>
      <c r="J16" s="194"/>
      <c r="K16" s="195"/>
    </row>
    <row r="17" spans="2:4">
      <c r="B17" s="25" t="s">
        <v>31</v>
      </c>
      <c r="C17" s="21"/>
      <c r="D17" s="21"/>
    </row>
    <row r="18" spans="2:4" ht="15">
      <c r="B18" s="21"/>
      <c r="C18" s="21" t="s">
        <v>32</v>
      </c>
      <c r="D18" s="187">
        <v>44046</v>
      </c>
    </row>
    <row r="19" spans="2:4" ht="15">
      <c r="B19" s="21"/>
      <c r="C19" s="21" t="s">
        <v>33</v>
      </c>
      <c r="D19" s="187">
        <v>44067</v>
      </c>
    </row>
    <row r="20" spans="2:4" ht="15">
      <c r="B20" s="21"/>
      <c r="C20" s="21" t="s">
        <v>34</v>
      </c>
      <c r="D20" s="187">
        <v>44081</v>
      </c>
    </row>
    <row r="21" spans="2:4">
      <c r="B21" s="208" t="s">
        <v>35</v>
      </c>
      <c r="C21" s="208"/>
      <c r="D21" s="208"/>
    </row>
    <row r="22" spans="2:4">
      <c r="B22" s="13"/>
      <c r="C22" s="23" t="s">
        <v>36</v>
      </c>
      <c r="D22" s="12" t="s">
        <v>37</v>
      </c>
    </row>
    <row r="23" spans="2:4">
      <c r="B23" s="209" t="s">
        <v>38</v>
      </c>
      <c r="C23" s="210"/>
      <c r="D23" s="211"/>
    </row>
    <row r="24" spans="2:4">
      <c r="B24" s="13"/>
      <c r="C24" s="24" t="s">
        <v>39</v>
      </c>
      <c r="D24" s="12" t="s">
        <v>40</v>
      </c>
    </row>
    <row r="25" spans="2:4">
      <c r="B25" s="13"/>
      <c r="C25" s="24" t="s">
        <v>41</v>
      </c>
      <c r="D25" s="12" t="s">
        <v>40</v>
      </c>
    </row>
    <row r="26" spans="2:4">
      <c r="B26" s="13"/>
      <c r="C26" s="24" t="s">
        <v>42</v>
      </c>
      <c r="D26" s="12" t="s">
        <v>40</v>
      </c>
    </row>
    <row r="28" spans="2:4" ht="15">
      <c r="B28" s="212" t="s">
        <v>43</v>
      </c>
      <c r="C28" s="213"/>
      <c r="D28" s="214"/>
    </row>
    <row r="29" spans="2:4" ht="27.75" customHeight="1">
      <c r="B29" s="215" t="s">
        <v>44</v>
      </c>
      <c r="C29" s="216"/>
      <c r="D29" s="217"/>
    </row>
    <row r="30" spans="2:4" ht="15.75" customHeight="1">
      <c r="B30" s="199" t="s">
        <v>45</v>
      </c>
      <c r="C30" s="200"/>
      <c r="D30" s="201"/>
    </row>
    <row r="31" spans="2:4" ht="15" customHeight="1">
      <c r="B31" s="196" t="s">
        <v>46</v>
      </c>
      <c r="C31" s="197"/>
      <c r="D31" s="198"/>
    </row>
    <row r="32" spans="2:4">
      <c r="B32" s="202" t="s">
        <v>47</v>
      </c>
      <c r="C32" s="203"/>
      <c r="D32" s="204"/>
    </row>
    <row r="33" spans="2:4" ht="15" thickBot="1">
      <c r="B33" s="205" t="s">
        <v>48</v>
      </c>
      <c r="C33" s="206"/>
      <c r="D33" s="207"/>
    </row>
  </sheetData>
  <mergeCells count="20">
    <mergeCell ref="F7:F11"/>
    <mergeCell ref="G7:G11"/>
    <mergeCell ref="H7:H11"/>
    <mergeCell ref="I7:I11"/>
    <mergeCell ref="F5:J5"/>
    <mergeCell ref="J7:J11"/>
    <mergeCell ref="B32:D32"/>
    <mergeCell ref="B33:D33"/>
    <mergeCell ref="B10:D10"/>
    <mergeCell ref="B5:C5"/>
    <mergeCell ref="B21:D21"/>
    <mergeCell ref="B23:D23"/>
    <mergeCell ref="B28:D28"/>
    <mergeCell ref="B29:D29"/>
    <mergeCell ref="F15:K15"/>
    <mergeCell ref="F13:K13"/>
    <mergeCell ref="F14:K14"/>
    <mergeCell ref="G16:K16"/>
    <mergeCell ref="B31:D31"/>
    <mergeCell ref="B30:D30"/>
  </mergeCells>
  <hyperlinks>
    <hyperlink ref="B31:D31" r:id="rId1" display="https://americancounciloned.sharepoint.com/sites/militaryevalutions/testaccess/" xr:uid="{477D71E6-6401-40CC-A290-B211EDAB3B63}"/>
  </hyperlinks>
  <pageMargins left="0.7" right="0.7" top="0.75" bottom="0.75" header="0.3" footer="0.3"/>
  <pageSetup orientation="portrait" horizontalDpi="4294967295" verticalDpi="4294967295"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'Answer Drop-downs'!$M$3:$M$8</xm:f>
          </x14:formula1>
          <xm:sqref>D6</xm:sqref>
        </x14:dataValidation>
        <x14:dataValidation type="list" allowBlank="1" showInputMessage="1" showErrorMessage="1" xr:uid="{00000000-0002-0000-0000-000001000000}">
          <x14:formula1>
            <xm:f>'Answer Drop-downs'!$B$3:$B$4</xm:f>
          </x14:formula1>
          <xm:sqref>D22 D24:D26</xm:sqref>
        </x14:dataValidation>
        <x14:dataValidation type="list" allowBlank="1" showInputMessage="1" showErrorMessage="1" xr:uid="{00000000-0002-0000-0000-000002000000}">
          <x14:formula1>
            <xm:f>'Answer Drop-downs'!$N$3:$N$8</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53"/>
  <sheetViews>
    <sheetView tabSelected="1" topLeftCell="Q1" zoomScale="85" zoomScaleNormal="85" workbookViewId="0">
      <selection activeCell="AB6" sqref="AB6"/>
    </sheetView>
  </sheetViews>
  <sheetFormatPr defaultColWidth="0" defaultRowHeight="14.45" zeroHeight="1"/>
  <cols>
    <col min="1" max="1" width="2.85546875" style="2" customWidth="1"/>
    <col min="2" max="2" width="4.140625" style="2" bestFit="1" customWidth="1"/>
    <col min="3" max="3" width="12.85546875" style="2" bestFit="1" customWidth="1"/>
    <col min="4" max="4" width="19.140625" style="2" customWidth="1"/>
    <col min="5" max="5" width="36.42578125" style="2" bestFit="1" customWidth="1"/>
    <col min="6" max="8" width="9.5703125" style="2" customWidth="1"/>
    <col min="9" max="9" width="8.42578125" style="2" bestFit="1" customWidth="1"/>
    <col min="10" max="10" width="14.7109375" style="2" customWidth="1"/>
    <col min="11" max="11" width="12.140625" style="2" customWidth="1"/>
    <col min="12" max="12" width="13.28515625" style="2" bestFit="1" customWidth="1"/>
    <col min="13" max="13" width="10.85546875" style="2" customWidth="1"/>
    <col min="14" max="14" width="14.42578125" style="2" bestFit="1" customWidth="1"/>
    <col min="15" max="15" width="26.28515625" style="2" customWidth="1"/>
    <col min="16" max="16" width="34.140625" style="2" customWidth="1"/>
    <col min="17" max="17" width="36.42578125" style="2" customWidth="1"/>
    <col min="18" max="18" width="29.140625" style="2" customWidth="1"/>
    <col min="19" max="19" width="12.42578125" style="2" customWidth="1"/>
    <col min="20" max="20" width="8.28515625" style="2" bestFit="1" customWidth="1"/>
    <col min="21" max="21" width="13.140625" style="2" bestFit="1" customWidth="1"/>
    <col min="22" max="22" width="8.28515625" style="2" bestFit="1" customWidth="1"/>
    <col min="23" max="23" width="13.140625" style="2" bestFit="1" customWidth="1"/>
    <col min="24" max="24" width="7.7109375" style="2" bestFit="1" customWidth="1"/>
    <col min="25" max="25" width="10.28515625" style="2" customWidth="1"/>
    <col min="26" max="26" width="22.28515625" style="2" bestFit="1" customWidth="1"/>
    <col min="27" max="27" width="8.28515625" style="2" bestFit="1" customWidth="1"/>
    <col min="28" max="28" width="13.140625" style="2" bestFit="1" customWidth="1"/>
    <col min="29" max="29" width="19.140625" style="2" bestFit="1" customWidth="1"/>
    <col min="30" max="30" width="9.140625" style="2" customWidth="1"/>
    <col min="31" max="16384" width="9.140625" style="2" hidden="1"/>
  </cols>
  <sheetData>
    <row r="1" spans="1:30">
      <c r="Z1" s="3"/>
      <c r="AA1" s="3"/>
    </row>
    <row r="2" spans="1:30" ht="28.5" customHeight="1">
      <c r="B2" s="225" t="s">
        <v>49</v>
      </c>
      <c r="C2" s="225" t="s">
        <v>50</v>
      </c>
      <c r="D2" s="225" t="s">
        <v>51</v>
      </c>
      <c r="E2" s="225" t="s">
        <v>52</v>
      </c>
      <c r="F2" s="225" t="s">
        <v>53</v>
      </c>
      <c r="G2" s="225" t="s">
        <v>54</v>
      </c>
      <c r="H2" s="225" t="s">
        <v>55</v>
      </c>
      <c r="I2" s="225" t="s">
        <v>56</v>
      </c>
      <c r="J2" s="225" t="s">
        <v>57</v>
      </c>
      <c r="K2" s="226" t="s">
        <v>58</v>
      </c>
      <c r="L2" s="226" t="s">
        <v>59</v>
      </c>
      <c r="M2" s="225" t="s">
        <v>60</v>
      </c>
      <c r="N2" s="229" t="s">
        <v>61</v>
      </c>
      <c r="O2" s="225" t="s">
        <v>62</v>
      </c>
      <c r="P2" s="225" t="s">
        <v>63</v>
      </c>
      <c r="Q2" s="225" t="s">
        <v>64</v>
      </c>
      <c r="R2" s="225" t="s">
        <v>65</v>
      </c>
      <c r="S2" s="225" t="s">
        <v>66</v>
      </c>
      <c r="T2" s="225" t="s">
        <v>67</v>
      </c>
      <c r="U2" s="225"/>
      <c r="V2" s="225" t="s">
        <v>68</v>
      </c>
      <c r="W2" s="225"/>
      <c r="X2" s="225" t="s">
        <v>69</v>
      </c>
      <c r="Y2" s="225"/>
      <c r="Z2" s="225"/>
      <c r="AA2" s="225"/>
      <c r="AB2" s="225"/>
      <c r="AC2" s="225" t="s">
        <v>70</v>
      </c>
    </row>
    <row r="3" spans="1:30" s="4" customFormat="1" ht="42">
      <c r="B3" s="225"/>
      <c r="C3" s="225"/>
      <c r="D3" s="225"/>
      <c r="E3" s="225"/>
      <c r="F3" s="225"/>
      <c r="G3" s="225"/>
      <c r="H3" s="225"/>
      <c r="I3" s="225"/>
      <c r="J3" s="225"/>
      <c r="K3" s="227"/>
      <c r="L3" s="228"/>
      <c r="M3" s="225"/>
      <c r="N3" s="229"/>
      <c r="O3" s="225"/>
      <c r="P3" s="225"/>
      <c r="Q3" s="225"/>
      <c r="R3" s="225"/>
      <c r="S3" s="225"/>
      <c r="T3" s="184" t="s">
        <v>71</v>
      </c>
      <c r="U3" s="184" t="s">
        <v>72</v>
      </c>
      <c r="V3" s="184" t="s">
        <v>71</v>
      </c>
      <c r="W3" s="184" t="s">
        <v>72</v>
      </c>
      <c r="X3" s="184" t="s">
        <v>73</v>
      </c>
      <c r="Y3" s="184" t="s">
        <v>74</v>
      </c>
      <c r="Z3" s="184" t="s">
        <v>75</v>
      </c>
      <c r="AA3" s="184" t="s">
        <v>71</v>
      </c>
      <c r="AB3" s="184" t="s">
        <v>72</v>
      </c>
      <c r="AC3" s="225"/>
    </row>
    <row r="4" spans="1:30" s="5" customFormat="1" ht="19.5" customHeight="1">
      <c r="B4" s="32">
        <v>1</v>
      </c>
      <c r="C4" s="7" t="s">
        <v>76</v>
      </c>
      <c r="D4" s="185" t="s">
        <v>77</v>
      </c>
      <c r="E4" s="185" t="s">
        <v>78</v>
      </c>
      <c r="F4" s="9" t="s">
        <v>40</v>
      </c>
      <c r="G4" s="9">
        <v>83</v>
      </c>
      <c r="H4" s="9">
        <v>2</v>
      </c>
      <c r="I4" s="9" t="s">
        <v>40</v>
      </c>
      <c r="J4" s="31">
        <v>43939</v>
      </c>
      <c r="K4" s="14" t="s">
        <v>37</v>
      </c>
      <c r="L4" s="14" t="s">
        <v>37</v>
      </c>
      <c r="M4" s="9" t="s">
        <v>79</v>
      </c>
      <c r="N4" s="6" t="s">
        <v>80</v>
      </c>
      <c r="O4" s="11" t="s">
        <v>81</v>
      </c>
      <c r="P4" s="7" t="s">
        <v>82</v>
      </c>
      <c r="Q4" s="7" t="s">
        <v>82</v>
      </c>
      <c r="R4" s="12"/>
      <c r="S4" s="9" t="s">
        <v>83</v>
      </c>
      <c r="T4" s="9" t="s">
        <v>40</v>
      </c>
      <c r="U4" s="9" t="s">
        <v>40</v>
      </c>
      <c r="V4" s="9" t="s">
        <v>40</v>
      </c>
      <c r="W4" s="9" t="s">
        <v>40</v>
      </c>
      <c r="X4" s="9" t="s">
        <v>40</v>
      </c>
      <c r="Y4" s="9" t="s">
        <v>40</v>
      </c>
      <c r="Z4" s="9" t="s">
        <v>84</v>
      </c>
      <c r="AA4" s="9" t="s">
        <v>40</v>
      </c>
      <c r="AB4" s="9" t="s">
        <v>40</v>
      </c>
      <c r="AC4" s="11"/>
    </row>
    <row r="5" spans="1:30" ht="15">
      <c r="B5" s="32">
        <v>2</v>
      </c>
      <c r="C5" s="7" t="s">
        <v>85</v>
      </c>
      <c r="D5" s="185" t="s">
        <v>86</v>
      </c>
      <c r="E5" s="185" t="s">
        <v>87</v>
      </c>
      <c r="F5" s="9" t="s">
        <v>40</v>
      </c>
      <c r="G5" s="9">
        <v>883</v>
      </c>
      <c r="H5" s="9">
        <v>19</v>
      </c>
      <c r="I5" s="9" t="s">
        <v>40</v>
      </c>
      <c r="J5" s="31">
        <v>43909</v>
      </c>
      <c r="K5" s="14" t="s">
        <v>37</v>
      </c>
      <c r="L5" s="10" t="s">
        <v>37</v>
      </c>
      <c r="M5" s="9" t="s">
        <v>79</v>
      </c>
      <c r="N5" s="6" t="s">
        <v>88</v>
      </c>
      <c r="O5" s="11" t="s">
        <v>89</v>
      </c>
      <c r="P5" s="7"/>
      <c r="Q5" s="7"/>
      <c r="R5" s="12"/>
      <c r="S5" s="9" t="s">
        <v>83</v>
      </c>
      <c r="T5" s="9" t="s">
        <v>40</v>
      </c>
      <c r="U5" s="9" t="s">
        <v>40</v>
      </c>
      <c r="V5" s="9" t="s">
        <v>40</v>
      </c>
      <c r="W5" s="9" t="s">
        <v>37</v>
      </c>
      <c r="X5" s="9" t="s">
        <v>40</v>
      </c>
      <c r="Y5" s="9" t="s">
        <v>40</v>
      </c>
      <c r="Z5" s="9" t="s">
        <v>90</v>
      </c>
      <c r="AA5" s="9" t="s">
        <v>40</v>
      </c>
      <c r="AB5" s="9" t="s">
        <v>40</v>
      </c>
      <c r="AC5" s="12"/>
    </row>
    <row r="6" spans="1:30" ht="15">
      <c r="B6" s="32">
        <v>3</v>
      </c>
      <c r="C6" s="12" t="s">
        <v>91</v>
      </c>
      <c r="D6" s="185" t="s">
        <v>92</v>
      </c>
      <c r="E6" s="185" t="s">
        <v>93</v>
      </c>
      <c r="F6" s="9" t="s">
        <v>40</v>
      </c>
      <c r="G6" s="9">
        <v>84</v>
      </c>
      <c r="H6" s="9">
        <v>2</v>
      </c>
      <c r="I6" s="9" t="s">
        <v>40</v>
      </c>
      <c r="J6" s="31">
        <v>43879</v>
      </c>
      <c r="K6" s="14" t="s">
        <v>37</v>
      </c>
      <c r="L6" s="14" t="s">
        <v>37</v>
      </c>
      <c r="M6" s="9" t="s">
        <v>79</v>
      </c>
      <c r="N6" s="6" t="s">
        <v>94</v>
      </c>
      <c r="O6" s="11" t="s">
        <v>89</v>
      </c>
      <c r="P6" s="7" t="s">
        <v>95</v>
      </c>
      <c r="Q6" s="7" t="s">
        <v>95</v>
      </c>
      <c r="R6" s="12"/>
      <c r="S6" s="9" t="s">
        <v>83</v>
      </c>
      <c r="T6" s="9" t="s">
        <v>40</v>
      </c>
      <c r="U6" s="9" t="s">
        <v>37</v>
      </c>
      <c r="V6" s="9" t="s">
        <v>40</v>
      </c>
      <c r="W6" s="9" t="s">
        <v>40</v>
      </c>
      <c r="X6" s="9" t="s">
        <v>40</v>
      </c>
      <c r="Y6" s="9" t="s">
        <v>40</v>
      </c>
      <c r="Z6" s="9" t="s">
        <v>96</v>
      </c>
      <c r="AA6" s="9" t="s">
        <v>37</v>
      </c>
      <c r="AB6" s="9" t="s">
        <v>37</v>
      </c>
      <c r="AC6" s="12"/>
    </row>
    <row r="7" spans="1:30" ht="15">
      <c r="B7" s="32">
        <v>4</v>
      </c>
      <c r="C7" s="12" t="s">
        <v>97</v>
      </c>
      <c r="D7" s="185" t="s">
        <v>98</v>
      </c>
      <c r="E7" s="185" t="s">
        <v>93</v>
      </c>
      <c r="F7" s="9" t="s">
        <v>40</v>
      </c>
      <c r="G7" s="9">
        <v>159</v>
      </c>
      <c r="H7" s="9">
        <v>3</v>
      </c>
      <c r="I7" s="9" t="s">
        <v>40</v>
      </c>
      <c r="J7" s="31">
        <v>43879</v>
      </c>
      <c r="K7" s="14" t="s">
        <v>37</v>
      </c>
      <c r="L7" s="14" t="s">
        <v>37</v>
      </c>
      <c r="M7" s="9" t="s">
        <v>79</v>
      </c>
      <c r="N7" s="6" t="s">
        <v>94</v>
      </c>
      <c r="O7" s="11" t="s">
        <v>89</v>
      </c>
      <c r="P7" s="7" t="s">
        <v>95</v>
      </c>
      <c r="Q7" s="7" t="s">
        <v>95</v>
      </c>
      <c r="R7" s="12"/>
      <c r="S7" s="9" t="s">
        <v>83</v>
      </c>
      <c r="T7" s="9" t="s">
        <v>40</v>
      </c>
      <c r="U7" s="9" t="s">
        <v>40</v>
      </c>
      <c r="V7" s="9" t="s">
        <v>37</v>
      </c>
      <c r="W7" s="9" t="s">
        <v>40</v>
      </c>
      <c r="X7" s="9" t="s">
        <v>40</v>
      </c>
      <c r="Y7" s="9" t="s">
        <v>40</v>
      </c>
      <c r="Z7" s="9" t="s">
        <v>99</v>
      </c>
      <c r="AA7" s="9" t="s">
        <v>40</v>
      </c>
      <c r="AB7" s="9" t="s">
        <v>40</v>
      </c>
      <c r="AC7" s="12"/>
    </row>
    <row r="8" spans="1:30">
      <c r="B8" s="32">
        <v>5</v>
      </c>
      <c r="C8" s="12"/>
      <c r="D8" s="12"/>
      <c r="E8" s="12"/>
      <c r="F8" s="9"/>
      <c r="G8" s="9"/>
      <c r="H8" s="9"/>
      <c r="I8" s="9"/>
      <c r="J8" s="31"/>
      <c r="K8" s="14"/>
      <c r="L8" s="14"/>
      <c r="M8" s="9"/>
      <c r="N8" s="6"/>
      <c r="O8" s="11"/>
      <c r="P8" s="7"/>
      <c r="Q8" s="7"/>
      <c r="R8" s="12"/>
      <c r="S8" s="9"/>
      <c r="T8" s="9"/>
      <c r="U8" s="9"/>
      <c r="V8" s="9"/>
      <c r="W8" s="9"/>
      <c r="X8" s="9"/>
      <c r="Y8" s="9"/>
      <c r="Z8" s="9"/>
      <c r="AA8" s="9"/>
      <c r="AB8" s="9"/>
      <c r="AC8" s="12"/>
    </row>
    <row r="9" spans="1:30">
      <c r="B9" s="32">
        <v>6</v>
      </c>
      <c r="C9" s="12"/>
      <c r="D9" s="12"/>
      <c r="E9" s="12"/>
      <c r="F9" s="9"/>
      <c r="G9" s="9"/>
      <c r="H9" s="9"/>
      <c r="I9" s="9"/>
      <c r="J9" s="31"/>
      <c r="K9" s="14"/>
      <c r="L9" s="14"/>
      <c r="M9" s="9"/>
      <c r="N9" s="6"/>
      <c r="O9" s="11"/>
      <c r="P9" s="7"/>
      <c r="Q9" s="7"/>
      <c r="R9" s="12"/>
      <c r="S9" s="9"/>
      <c r="T9" s="9"/>
      <c r="U9" s="9"/>
      <c r="V9" s="9"/>
      <c r="W9" s="9"/>
      <c r="X9" s="9"/>
      <c r="Y9" s="9"/>
      <c r="Z9" s="9"/>
      <c r="AA9" s="9"/>
      <c r="AB9" s="9"/>
      <c r="AC9" s="12"/>
    </row>
    <row r="10" spans="1:30">
      <c r="B10" s="32">
        <v>7</v>
      </c>
      <c r="C10" s="12"/>
      <c r="D10" s="12"/>
      <c r="E10" s="12"/>
      <c r="F10" s="9"/>
      <c r="G10" s="9"/>
      <c r="H10" s="9"/>
      <c r="I10" s="9"/>
      <c r="J10" s="31"/>
      <c r="K10" s="14"/>
      <c r="L10" s="14"/>
      <c r="M10" s="9"/>
      <c r="N10" s="6"/>
      <c r="O10" s="11"/>
      <c r="P10" s="7"/>
      <c r="Q10" s="7"/>
      <c r="R10" s="12"/>
      <c r="S10" s="9"/>
      <c r="T10" s="9"/>
      <c r="U10" s="9"/>
      <c r="V10" s="9"/>
      <c r="W10" s="9"/>
      <c r="X10" s="9"/>
      <c r="Y10" s="9"/>
      <c r="Z10" s="9"/>
      <c r="AA10" s="9"/>
      <c r="AB10" s="9"/>
      <c r="AC10" s="12"/>
    </row>
    <row r="11" spans="1:30">
      <c r="B11" s="32">
        <v>8</v>
      </c>
      <c r="C11" s="12"/>
      <c r="D11" s="12"/>
      <c r="E11" s="12"/>
      <c r="F11" s="9"/>
      <c r="G11" s="9"/>
      <c r="H11" s="9"/>
      <c r="I11" s="9"/>
      <c r="J11" s="31"/>
      <c r="K11" s="14"/>
      <c r="L11" s="14"/>
      <c r="M11" s="9"/>
      <c r="N11" s="6"/>
      <c r="O11" s="11"/>
      <c r="P11" s="7"/>
      <c r="Q11" s="7"/>
      <c r="R11" s="12"/>
      <c r="S11" s="9"/>
      <c r="T11" s="9"/>
      <c r="U11" s="9"/>
      <c r="V11" s="9"/>
      <c r="W11" s="9"/>
      <c r="X11" s="9"/>
      <c r="Y11" s="9"/>
      <c r="Z11" s="9"/>
      <c r="AA11" s="9"/>
      <c r="AB11" s="9"/>
      <c r="AC11" s="12"/>
    </row>
    <row r="12" spans="1:30">
      <c r="B12" s="32">
        <v>9</v>
      </c>
      <c r="C12" s="12"/>
      <c r="D12" s="12"/>
      <c r="E12" s="12"/>
      <c r="F12" s="9"/>
      <c r="G12" s="9"/>
      <c r="H12" s="9"/>
      <c r="I12" s="9"/>
      <c r="J12" s="31"/>
      <c r="K12" s="14"/>
      <c r="L12" s="14"/>
      <c r="M12" s="9"/>
      <c r="N12" s="6"/>
      <c r="O12" s="11"/>
      <c r="P12" s="7"/>
      <c r="Q12" s="7"/>
      <c r="R12" s="12"/>
      <c r="S12" s="9"/>
      <c r="T12" s="9"/>
      <c r="U12" s="9"/>
      <c r="V12" s="9"/>
      <c r="W12" s="9"/>
      <c r="X12" s="9"/>
      <c r="Y12" s="9"/>
      <c r="Z12" s="9"/>
      <c r="AA12" s="9"/>
      <c r="AB12" s="9"/>
      <c r="AC12" s="12"/>
    </row>
    <row r="13" spans="1:30">
      <c r="B13" s="32">
        <v>10</v>
      </c>
      <c r="C13" s="12"/>
      <c r="D13" s="12"/>
      <c r="E13" s="12"/>
      <c r="F13" s="9"/>
      <c r="G13" s="9"/>
      <c r="H13" s="9"/>
      <c r="I13" s="9"/>
      <c r="J13" s="31"/>
      <c r="K13" s="14"/>
      <c r="L13" s="14"/>
      <c r="M13" s="9"/>
      <c r="N13" s="6"/>
      <c r="O13" s="11"/>
      <c r="P13" s="7"/>
      <c r="Q13" s="7"/>
      <c r="R13" s="12"/>
      <c r="S13" s="9"/>
      <c r="T13" s="9"/>
      <c r="U13" s="9"/>
      <c r="V13" s="9"/>
      <c r="W13" s="9"/>
      <c r="X13" s="9"/>
      <c r="Y13" s="9"/>
      <c r="Z13" s="9"/>
      <c r="AA13" s="9"/>
      <c r="AB13" s="9"/>
      <c r="AC13" s="12"/>
    </row>
    <row r="14" spans="1:30" s="52" customFormat="1">
      <c r="A14" s="2"/>
      <c r="B14" s="44">
        <v>11</v>
      </c>
      <c r="C14" s="45"/>
      <c r="D14" s="45"/>
      <c r="E14" s="45"/>
      <c r="F14" s="47"/>
      <c r="G14" s="47"/>
      <c r="H14" s="47"/>
      <c r="I14" s="47"/>
      <c r="J14" s="48"/>
      <c r="K14" s="49"/>
      <c r="L14" s="49"/>
      <c r="M14" s="47"/>
      <c r="N14" s="50"/>
      <c r="O14" s="51"/>
      <c r="P14" s="46"/>
      <c r="Q14" s="46"/>
      <c r="R14" s="45"/>
      <c r="S14" s="47"/>
      <c r="T14" s="47"/>
      <c r="U14" s="47"/>
      <c r="V14" s="47"/>
      <c r="W14" s="47"/>
      <c r="X14" s="47"/>
      <c r="Y14" s="47"/>
      <c r="Z14" s="47"/>
      <c r="AA14" s="47"/>
      <c r="AB14" s="47"/>
      <c r="AC14" s="45"/>
      <c r="AD14" s="2"/>
    </row>
    <row r="15" spans="1:30" s="43" customFormat="1">
      <c r="B15" s="36">
        <v>12</v>
      </c>
      <c r="C15" s="13"/>
      <c r="D15" s="13"/>
      <c r="E15" s="13"/>
      <c r="F15" s="38"/>
      <c r="G15" s="38"/>
      <c r="H15" s="38"/>
      <c r="I15" s="38"/>
      <c r="J15" s="39"/>
      <c r="K15" s="40"/>
      <c r="L15" s="40"/>
      <c r="M15" s="38"/>
      <c r="N15" s="41"/>
      <c r="O15" s="42"/>
      <c r="P15" s="37"/>
      <c r="Q15" s="37"/>
      <c r="R15" s="13"/>
      <c r="S15" s="38"/>
      <c r="T15" s="38"/>
      <c r="U15" s="38"/>
      <c r="V15" s="38"/>
      <c r="W15" s="38"/>
      <c r="X15" s="38"/>
      <c r="Y15" s="38"/>
      <c r="Z15" s="38"/>
      <c r="AA15" s="38"/>
      <c r="AB15" s="38"/>
      <c r="AC15" s="13"/>
    </row>
    <row r="16" spans="1:30" s="43" customFormat="1">
      <c r="B16" s="36">
        <v>13</v>
      </c>
      <c r="C16" s="13"/>
      <c r="D16" s="13"/>
      <c r="E16" s="13"/>
      <c r="F16" s="38"/>
      <c r="G16" s="38"/>
      <c r="H16" s="38"/>
      <c r="I16" s="38"/>
      <c r="J16" s="39"/>
      <c r="K16" s="40"/>
      <c r="L16" s="40"/>
      <c r="M16" s="38"/>
      <c r="N16" s="41"/>
      <c r="O16" s="42"/>
      <c r="P16" s="37"/>
      <c r="Q16" s="37"/>
      <c r="R16" s="13"/>
      <c r="S16" s="38"/>
      <c r="T16" s="38"/>
      <c r="U16" s="38"/>
      <c r="V16" s="38"/>
      <c r="W16" s="38"/>
      <c r="X16" s="38"/>
      <c r="Y16" s="38"/>
      <c r="Z16" s="38"/>
      <c r="AA16" s="38"/>
      <c r="AB16" s="38"/>
      <c r="AC16" s="13"/>
    </row>
    <row r="17" spans="2:29" s="43" customFormat="1">
      <c r="B17" s="36">
        <v>14</v>
      </c>
      <c r="C17" s="13"/>
      <c r="D17" s="13"/>
      <c r="E17" s="13"/>
      <c r="F17" s="38"/>
      <c r="G17" s="38"/>
      <c r="H17" s="38"/>
      <c r="I17" s="38"/>
      <c r="J17" s="39"/>
      <c r="K17" s="40"/>
      <c r="L17" s="40"/>
      <c r="M17" s="38"/>
      <c r="N17" s="41"/>
      <c r="O17" s="42"/>
      <c r="P17" s="37"/>
      <c r="Q17" s="37"/>
      <c r="R17" s="13"/>
      <c r="S17" s="38"/>
      <c r="T17" s="38"/>
      <c r="U17" s="38"/>
      <c r="V17" s="38"/>
      <c r="W17" s="38"/>
      <c r="X17" s="38"/>
      <c r="Y17" s="38"/>
      <c r="Z17" s="38"/>
      <c r="AA17" s="38"/>
      <c r="AB17" s="38"/>
      <c r="AC17" s="13"/>
    </row>
    <row r="18" spans="2:29" s="43" customFormat="1">
      <c r="B18" s="36">
        <v>15</v>
      </c>
      <c r="C18" s="13"/>
      <c r="D18" s="13"/>
      <c r="E18" s="13"/>
      <c r="F18" s="38"/>
      <c r="G18" s="38"/>
      <c r="H18" s="38"/>
      <c r="I18" s="38"/>
      <c r="J18" s="39"/>
      <c r="K18" s="40"/>
      <c r="L18" s="40"/>
      <c r="M18" s="38"/>
      <c r="N18" s="41"/>
      <c r="O18" s="42"/>
      <c r="P18" s="37"/>
      <c r="Q18" s="37"/>
      <c r="R18" s="13"/>
      <c r="S18" s="38"/>
      <c r="T18" s="38"/>
      <c r="U18" s="38"/>
      <c r="V18" s="38"/>
      <c r="W18" s="38"/>
      <c r="X18" s="38"/>
      <c r="Y18" s="38"/>
      <c r="Z18" s="38"/>
      <c r="AA18" s="38"/>
      <c r="AB18" s="38"/>
      <c r="AC18" s="13"/>
    </row>
    <row r="19" spans="2:29" s="43" customFormat="1">
      <c r="B19" s="36">
        <v>16</v>
      </c>
      <c r="C19" s="13"/>
      <c r="D19" s="13"/>
      <c r="E19" s="13"/>
      <c r="F19" s="38"/>
      <c r="G19" s="38"/>
      <c r="H19" s="38"/>
      <c r="I19" s="38"/>
      <c r="J19" s="39"/>
      <c r="K19" s="40"/>
      <c r="L19" s="40"/>
      <c r="M19" s="38"/>
      <c r="N19" s="41"/>
      <c r="O19" s="42"/>
      <c r="P19" s="37"/>
      <c r="Q19" s="37"/>
      <c r="R19" s="13"/>
      <c r="S19" s="38"/>
      <c r="T19" s="38"/>
      <c r="U19" s="38"/>
      <c r="V19" s="38"/>
      <c r="W19" s="38"/>
      <c r="X19" s="38"/>
      <c r="Y19" s="38"/>
      <c r="Z19" s="38"/>
      <c r="AA19" s="38"/>
      <c r="AB19" s="38"/>
      <c r="AC19" s="13"/>
    </row>
    <row r="20" spans="2:29" s="43" customFormat="1">
      <c r="B20" s="36">
        <v>17</v>
      </c>
      <c r="C20" s="13"/>
      <c r="D20" s="13"/>
      <c r="E20" s="13"/>
      <c r="F20" s="38"/>
      <c r="G20" s="38"/>
      <c r="H20" s="38"/>
      <c r="I20" s="38"/>
      <c r="J20" s="39"/>
      <c r="K20" s="40"/>
      <c r="L20" s="40"/>
      <c r="M20" s="38"/>
      <c r="N20" s="41"/>
      <c r="O20" s="42"/>
      <c r="P20" s="37"/>
      <c r="Q20" s="37"/>
      <c r="R20" s="13"/>
      <c r="S20" s="38"/>
      <c r="T20" s="38"/>
      <c r="U20" s="38"/>
      <c r="V20" s="38"/>
      <c r="W20" s="38"/>
      <c r="X20" s="38"/>
      <c r="Y20" s="38"/>
      <c r="Z20" s="38"/>
      <c r="AA20" s="38"/>
      <c r="AB20" s="38"/>
      <c r="AC20" s="13"/>
    </row>
    <row r="21" spans="2:29" s="43" customFormat="1">
      <c r="B21" s="36">
        <v>18</v>
      </c>
      <c r="C21" s="13"/>
      <c r="D21" s="13"/>
      <c r="E21" s="13"/>
      <c r="F21" s="38"/>
      <c r="G21" s="38"/>
      <c r="H21" s="38"/>
      <c r="I21" s="38"/>
      <c r="J21" s="39"/>
      <c r="K21" s="40"/>
      <c r="L21" s="40"/>
      <c r="M21" s="38"/>
      <c r="N21" s="41"/>
      <c r="O21" s="42"/>
      <c r="P21" s="37"/>
      <c r="Q21" s="37"/>
      <c r="R21" s="13"/>
      <c r="S21" s="38"/>
      <c r="T21" s="38"/>
      <c r="U21" s="38"/>
      <c r="V21" s="38"/>
      <c r="W21" s="38"/>
      <c r="X21" s="38"/>
      <c r="Y21" s="38"/>
      <c r="Z21" s="38"/>
      <c r="AA21" s="38"/>
      <c r="AB21" s="38"/>
      <c r="AC21" s="13"/>
    </row>
    <row r="22" spans="2:29" s="43" customFormat="1">
      <c r="B22" s="36">
        <v>19</v>
      </c>
      <c r="C22" s="13"/>
      <c r="D22" s="13"/>
      <c r="E22" s="13"/>
      <c r="F22" s="38"/>
      <c r="G22" s="38"/>
      <c r="H22" s="38"/>
      <c r="I22" s="38"/>
      <c r="J22" s="39"/>
      <c r="K22" s="40"/>
      <c r="L22" s="40"/>
      <c r="M22" s="38"/>
      <c r="N22" s="41"/>
      <c r="O22" s="42"/>
      <c r="P22" s="37"/>
      <c r="Q22" s="37"/>
      <c r="R22" s="13"/>
      <c r="S22" s="38"/>
      <c r="T22" s="38"/>
      <c r="U22" s="38"/>
      <c r="V22" s="38"/>
      <c r="W22" s="38"/>
      <c r="X22" s="38"/>
      <c r="Y22" s="38"/>
      <c r="Z22" s="38"/>
      <c r="AA22" s="38"/>
      <c r="AB22" s="38"/>
      <c r="AC22" s="13"/>
    </row>
    <row r="23" spans="2:29" s="43" customFormat="1">
      <c r="B23" s="36">
        <v>20</v>
      </c>
      <c r="C23" s="13"/>
      <c r="D23" s="13"/>
      <c r="E23" s="13"/>
      <c r="F23" s="38"/>
      <c r="G23" s="38"/>
      <c r="H23" s="38"/>
      <c r="I23" s="38"/>
      <c r="J23" s="39"/>
      <c r="K23" s="40"/>
      <c r="L23" s="40"/>
      <c r="M23" s="38"/>
      <c r="N23" s="41"/>
      <c r="O23" s="42"/>
      <c r="P23" s="37"/>
      <c r="Q23" s="37"/>
      <c r="R23" s="13"/>
      <c r="S23" s="38"/>
      <c r="T23" s="38"/>
      <c r="U23" s="38"/>
      <c r="V23" s="38"/>
      <c r="W23" s="38"/>
      <c r="X23" s="38"/>
      <c r="Y23" s="38"/>
      <c r="Z23" s="38"/>
      <c r="AA23" s="38"/>
      <c r="AB23" s="38"/>
      <c r="AC23" s="13"/>
    </row>
    <row r="24" spans="2:29" s="43" customFormat="1">
      <c r="B24" s="36">
        <v>21</v>
      </c>
      <c r="C24" s="13"/>
      <c r="D24" s="13"/>
      <c r="E24" s="13"/>
      <c r="F24" s="38"/>
      <c r="G24" s="38"/>
      <c r="H24" s="38"/>
      <c r="I24" s="38"/>
      <c r="J24" s="39"/>
      <c r="K24" s="40"/>
      <c r="L24" s="40"/>
      <c r="M24" s="38"/>
      <c r="N24" s="41"/>
      <c r="O24" s="42"/>
      <c r="P24" s="37"/>
      <c r="Q24" s="37"/>
      <c r="R24" s="13"/>
      <c r="S24" s="38"/>
      <c r="T24" s="38"/>
      <c r="U24" s="38"/>
      <c r="V24" s="38"/>
      <c r="W24" s="38"/>
      <c r="X24" s="38"/>
      <c r="Y24" s="38"/>
      <c r="Z24" s="38"/>
      <c r="AA24" s="38"/>
      <c r="AB24" s="38"/>
      <c r="AC24" s="13"/>
    </row>
    <row r="25" spans="2:29" s="43" customFormat="1">
      <c r="B25" s="36">
        <v>22</v>
      </c>
      <c r="C25" s="13"/>
      <c r="D25" s="13"/>
      <c r="E25" s="13"/>
      <c r="F25" s="38"/>
      <c r="G25" s="38"/>
      <c r="H25" s="38"/>
      <c r="I25" s="38"/>
      <c r="J25" s="39"/>
      <c r="K25" s="40"/>
      <c r="L25" s="40"/>
      <c r="M25" s="38"/>
      <c r="N25" s="41"/>
      <c r="O25" s="42"/>
      <c r="P25" s="37"/>
      <c r="Q25" s="37"/>
      <c r="R25" s="13"/>
      <c r="S25" s="38"/>
      <c r="T25" s="38"/>
      <c r="U25" s="38"/>
      <c r="V25" s="38"/>
      <c r="W25" s="38"/>
      <c r="X25" s="38"/>
      <c r="Y25" s="38"/>
      <c r="Z25" s="38"/>
      <c r="AA25" s="38"/>
      <c r="AB25" s="38"/>
      <c r="AC25" s="13"/>
    </row>
    <row r="26" spans="2:29" s="159" customFormat="1">
      <c r="B26" s="151">
        <v>23</v>
      </c>
      <c r="C26" s="152"/>
      <c r="D26" s="152"/>
      <c r="E26" s="152"/>
      <c r="F26" s="154"/>
      <c r="G26" s="154"/>
      <c r="H26" s="154"/>
      <c r="I26" s="154"/>
      <c r="J26" s="155"/>
      <c r="K26" s="156"/>
      <c r="L26" s="156"/>
      <c r="M26" s="154"/>
      <c r="N26" s="157"/>
      <c r="O26" s="158"/>
      <c r="P26" s="153"/>
      <c r="Q26" s="153"/>
      <c r="R26" s="152"/>
      <c r="S26" s="154"/>
      <c r="T26" s="154"/>
      <c r="U26" s="154"/>
      <c r="V26" s="154"/>
      <c r="W26" s="154"/>
      <c r="X26" s="154"/>
      <c r="Y26" s="154"/>
      <c r="Z26" s="154"/>
      <c r="AA26" s="154"/>
      <c r="AB26" s="154"/>
      <c r="AC26" s="152"/>
    </row>
    <row r="27" spans="2:29" s="61" customFormat="1">
      <c r="B27" s="53">
        <v>24</v>
      </c>
      <c r="C27" s="54"/>
      <c r="D27" s="54"/>
      <c r="E27" s="54"/>
      <c r="F27" s="56"/>
      <c r="G27" s="56"/>
      <c r="H27" s="56"/>
      <c r="I27" s="56"/>
      <c r="J27" s="57"/>
      <c r="K27" s="58"/>
      <c r="L27" s="58"/>
      <c r="M27" s="56"/>
      <c r="N27" s="59"/>
      <c r="O27" s="60"/>
      <c r="P27" s="55"/>
      <c r="Q27" s="55"/>
      <c r="R27" s="54"/>
      <c r="S27" s="56"/>
      <c r="T27" s="56"/>
      <c r="U27" s="56"/>
      <c r="V27" s="56"/>
      <c r="W27" s="56"/>
      <c r="X27" s="56"/>
      <c r="Y27" s="56"/>
      <c r="Z27" s="56"/>
      <c r="AA27" s="56"/>
      <c r="AB27" s="56"/>
      <c r="AC27" s="54"/>
    </row>
    <row r="28" spans="2:29" s="61" customFormat="1">
      <c r="B28" s="53">
        <v>25</v>
      </c>
      <c r="C28" s="54"/>
      <c r="D28" s="54"/>
      <c r="E28" s="54"/>
      <c r="F28" s="56"/>
      <c r="G28" s="56"/>
      <c r="H28" s="56"/>
      <c r="I28" s="56"/>
      <c r="J28" s="57"/>
      <c r="K28" s="58"/>
      <c r="L28" s="58"/>
      <c r="M28" s="56"/>
      <c r="N28" s="59"/>
      <c r="O28" s="60"/>
      <c r="P28" s="55"/>
      <c r="Q28" s="55"/>
      <c r="R28" s="54"/>
      <c r="S28" s="56"/>
      <c r="T28" s="56"/>
      <c r="U28" s="56"/>
      <c r="V28" s="56"/>
      <c r="W28" s="56"/>
      <c r="X28" s="56"/>
      <c r="Y28" s="56"/>
      <c r="Z28" s="56"/>
      <c r="AA28" s="56"/>
      <c r="AB28" s="56"/>
      <c r="AC28" s="54"/>
    </row>
    <row r="29" spans="2:29" s="61" customFormat="1">
      <c r="B29" s="53">
        <v>26</v>
      </c>
      <c r="C29" s="54"/>
      <c r="D29" s="54"/>
      <c r="E29" s="54"/>
      <c r="F29" s="56"/>
      <c r="G29" s="56"/>
      <c r="H29" s="56"/>
      <c r="I29" s="56"/>
      <c r="J29" s="57"/>
      <c r="K29" s="58"/>
      <c r="L29" s="58"/>
      <c r="M29" s="56"/>
      <c r="N29" s="59"/>
      <c r="O29" s="60"/>
      <c r="P29" s="55"/>
      <c r="Q29" s="55"/>
      <c r="R29" s="54"/>
      <c r="S29" s="56"/>
      <c r="T29" s="56"/>
      <c r="U29" s="56"/>
      <c r="V29" s="56"/>
      <c r="W29" s="56"/>
      <c r="X29" s="56"/>
      <c r="Y29" s="56"/>
      <c r="Z29" s="56"/>
      <c r="AA29" s="56"/>
      <c r="AB29" s="56"/>
      <c r="AC29" s="54"/>
    </row>
    <row r="30" spans="2:29" s="61" customFormat="1">
      <c r="B30" s="53">
        <v>27</v>
      </c>
      <c r="C30" s="54"/>
      <c r="D30" s="54"/>
      <c r="E30" s="54"/>
      <c r="F30" s="56"/>
      <c r="G30" s="56"/>
      <c r="H30" s="56"/>
      <c r="I30" s="56"/>
      <c r="J30" s="57"/>
      <c r="K30" s="58"/>
      <c r="L30" s="58"/>
      <c r="M30" s="56"/>
      <c r="N30" s="59"/>
      <c r="O30" s="60"/>
      <c r="P30" s="55"/>
      <c r="Q30" s="55"/>
      <c r="R30" s="54"/>
      <c r="S30" s="56"/>
      <c r="T30" s="56"/>
      <c r="U30" s="56"/>
      <c r="V30" s="56"/>
      <c r="W30" s="56"/>
      <c r="X30" s="56"/>
      <c r="Y30" s="56"/>
      <c r="Z30" s="56"/>
      <c r="AA30" s="56"/>
      <c r="AB30" s="56"/>
      <c r="AC30" s="54"/>
    </row>
    <row r="31" spans="2:29" s="61" customFormat="1">
      <c r="B31" s="53">
        <v>28</v>
      </c>
      <c r="C31" s="54"/>
      <c r="D31" s="54"/>
      <c r="E31" s="54"/>
      <c r="F31" s="56"/>
      <c r="G31" s="56"/>
      <c r="H31" s="56"/>
      <c r="I31" s="56"/>
      <c r="J31" s="57"/>
      <c r="K31" s="58"/>
      <c r="L31" s="58"/>
      <c r="M31" s="56"/>
      <c r="N31" s="59"/>
      <c r="O31" s="60"/>
      <c r="P31" s="55"/>
      <c r="Q31" s="55"/>
      <c r="R31" s="54"/>
      <c r="S31" s="56"/>
      <c r="T31" s="56"/>
      <c r="U31" s="56"/>
      <c r="V31" s="56"/>
      <c r="W31" s="56"/>
      <c r="X31" s="56"/>
      <c r="Y31" s="56"/>
      <c r="Z31" s="56"/>
      <c r="AA31" s="56"/>
      <c r="AB31" s="56"/>
      <c r="AC31" s="54"/>
    </row>
    <row r="32" spans="2:29" s="61" customFormat="1">
      <c r="B32" s="53">
        <v>29</v>
      </c>
      <c r="C32" s="54"/>
      <c r="D32" s="54"/>
      <c r="E32" s="54"/>
      <c r="F32" s="56"/>
      <c r="G32" s="56"/>
      <c r="H32" s="56"/>
      <c r="I32" s="56"/>
      <c r="J32" s="57"/>
      <c r="K32" s="58"/>
      <c r="L32" s="58"/>
      <c r="M32" s="56"/>
      <c r="N32" s="59"/>
      <c r="O32" s="60"/>
      <c r="P32" s="55"/>
      <c r="Q32" s="55"/>
      <c r="R32" s="54"/>
      <c r="S32" s="56"/>
      <c r="T32" s="56"/>
      <c r="U32" s="56"/>
      <c r="V32" s="56"/>
      <c r="W32" s="56"/>
      <c r="X32" s="56"/>
      <c r="Y32" s="56"/>
      <c r="Z32" s="56"/>
      <c r="AA32" s="56"/>
      <c r="AB32" s="56"/>
      <c r="AC32" s="54"/>
    </row>
    <row r="33" spans="2:29" s="61" customFormat="1">
      <c r="B33" s="53">
        <v>30</v>
      </c>
      <c r="C33" s="54"/>
      <c r="D33" s="54"/>
      <c r="E33" s="54"/>
      <c r="F33" s="56"/>
      <c r="G33" s="56"/>
      <c r="H33" s="56"/>
      <c r="I33" s="56"/>
      <c r="J33" s="57"/>
      <c r="K33" s="58"/>
      <c r="L33" s="58"/>
      <c r="M33" s="56"/>
      <c r="N33" s="59"/>
      <c r="O33" s="60"/>
      <c r="P33" s="55"/>
      <c r="Q33" s="55"/>
      <c r="R33" s="54"/>
      <c r="S33" s="56"/>
      <c r="T33" s="56"/>
      <c r="U33" s="56"/>
      <c r="V33" s="56"/>
      <c r="W33" s="56"/>
      <c r="X33" s="56"/>
      <c r="Y33" s="56"/>
      <c r="Z33" s="56"/>
      <c r="AA33" s="56"/>
      <c r="AB33" s="56"/>
      <c r="AC33" s="54"/>
    </row>
    <row r="34" spans="2:29" s="61" customFormat="1">
      <c r="B34" s="53">
        <v>31</v>
      </c>
      <c r="C34" s="54"/>
      <c r="D34" s="54"/>
      <c r="E34" s="54"/>
      <c r="F34" s="56"/>
      <c r="G34" s="56"/>
      <c r="H34" s="56"/>
      <c r="I34" s="56"/>
      <c r="J34" s="57"/>
      <c r="K34" s="58"/>
      <c r="L34" s="58"/>
      <c r="M34" s="56"/>
      <c r="N34" s="59"/>
      <c r="O34" s="60"/>
      <c r="P34" s="55"/>
      <c r="Q34" s="55"/>
      <c r="R34" s="54"/>
      <c r="S34" s="56"/>
      <c r="T34" s="56"/>
      <c r="U34" s="56"/>
      <c r="V34" s="56"/>
      <c r="W34" s="56"/>
      <c r="X34" s="56"/>
      <c r="Y34" s="56"/>
      <c r="Z34" s="56"/>
      <c r="AA34" s="56"/>
      <c r="AB34" s="56"/>
      <c r="AC34" s="54"/>
    </row>
    <row r="35" spans="2:29" s="61" customFormat="1">
      <c r="B35" s="53">
        <v>32</v>
      </c>
      <c r="C35" s="54"/>
      <c r="D35" s="54"/>
      <c r="E35" s="54"/>
      <c r="F35" s="56"/>
      <c r="G35" s="56"/>
      <c r="H35" s="56"/>
      <c r="I35" s="56"/>
      <c r="J35" s="57"/>
      <c r="K35" s="58"/>
      <c r="L35" s="58"/>
      <c r="M35" s="56"/>
      <c r="N35" s="59"/>
      <c r="O35" s="60"/>
      <c r="P35" s="55"/>
      <c r="Q35" s="55"/>
      <c r="R35" s="54"/>
      <c r="S35" s="56"/>
      <c r="T35" s="56"/>
      <c r="U35" s="56"/>
      <c r="V35" s="56"/>
      <c r="W35" s="56"/>
      <c r="X35" s="56"/>
      <c r="Y35" s="56"/>
      <c r="Z35" s="56"/>
      <c r="AA35" s="56"/>
      <c r="AB35" s="56"/>
      <c r="AC35" s="54"/>
    </row>
    <row r="36" spans="2:29" s="61" customFormat="1">
      <c r="B36" s="53">
        <v>33</v>
      </c>
      <c r="C36" s="54"/>
      <c r="D36" s="54"/>
      <c r="E36" s="54"/>
      <c r="F36" s="56"/>
      <c r="G36" s="56"/>
      <c r="H36" s="56"/>
      <c r="I36" s="56"/>
      <c r="J36" s="57"/>
      <c r="K36" s="58"/>
      <c r="L36" s="58"/>
      <c r="M36" s="56"/>
      <c r="N36" s="59"/>
      <c r="O36" s="60"/>
      <c r="P36" s="55"/>
      <c r="Q36" s="55"/>
      <c r="R36" s="54"/>
      <c r="S36" s="56"/>
      <c r="T36" s="56"/>
      <c r="U36" s="56"/>
      <c r="V36" s="56"/>
      <c r="W36" s="56"/>
      <c r="X36" s="56"/>
      <c r="Y36" s="56"/>
      <c r="Z36" s="56"/>
      <c r="AA36" s="56"/>
      <c r="AB36" s="56"/>
      <c r="AC36" s="54"/>
    </row>
    <row r="37" spans="2:29" s="114" customFormat="1">
      <c r="B37" s="160">
        <v>34</v>
      </c>
      <c r="C37" s="161"/>
      <c r="D37" s="161"/>
      <c r="E37" s="161"/>
      <c r="F37" s="163"/>
      <c r="G37" s="163"/>
      <c r="H37" s="163"/>
      <c r="I37" s="163"/>
      <c r="J37" s="164"/>
      <c r="K37" s="165"/>
      <c r="L37" s="165"/>
      <c r="M37" s="163"/>
      <c r="N37" s="166"/>
      <c r="O37" s="167"/>
      <c r="P37" s="162"/>
      <c r="Q37" s="162"/>
      <c r="R37" s="161"/>
      <c r="S37" s="163"/>
      <c r="T37" s="163"/>
      <c r="U37" s="163"/>
      <c r="V37" s="163"/>
      <c r="W37" s="163"/>
      <c r="X37" s="163"/>
      <c r="Y37" s="163"/>
      <c r="Z37" s="163"/>
      <c r="AA37" s="163"/>
      <c r="AB37" s="163"/>
      <c r="AC37" s="161"/>
    </row>
    <row r="38" spans="2:29" s="70" customFormat="1">
      <c r="B38" s="62">
        <v>35</v>
      </c>
      <c r="C38" s="63"/>
      <c r="D38" s="63"/>
      <c r="E38" s="63"/>
      <c r="F38" s="65"/>
      <c r="G38" s="65"/>
      <c r="H38" s="65"/>
      <c r="I38" s="65"/>
      <c r="J38" s="66"/>
      <c r="K38" s="67"/>
      <c r="L38" s="67"/>
      <c r="M38" s="65"/>
      <c r="N38" s="68"/>
      <c r="O38" s="69"/>
      <c r="P38" s="64"/>
      <c r="Q38" s="64"/>
      <c r="R38" s="63"/>
      <c r="S38" s="65"/>
      <c r="T38" s="65"/>
      <c r="U38" s="65"/>
      <c r="V38" s="65"/>
      <c r="W38" s="65"/>
      <c r="X38" s="65"/>
      <c r="Y38" s="65"/>
      <c r="Z38" s="65"/>
      <c r="AA38" s="65"/>
      <c r="AB38" s="65"/>
      <c r="AC38" s="63"/>
    </row>
    <row r="39" spans="2:29" s="70" customFormat="1">
      <c r="B39" s="62">
        <v>36</v>
      </c>
      <c r="C39" s="63"/>
      <c r="D39" s="63"/>
      <c r="E39" s="63"/>
      <c r="F39" s="65"/>
      <c r="G39" s="65"/>
      <c r="H39" s="65"/>
      <c r="I39" s="65"/>
      <c r="J39" s="66"/>
      <c r="K39" s="67"/>
      <c r="L39" s="67"/>
      <c r="M39" s="65"/>
      <c r="N39" s="68"/>
      <c r="O39" s="69"/>
      <c r="P39" s="64"/>
      <c r="Q39" s="64"/>
      <c r="R39" s="63"/>
      <c r="S39" s="65"/>
      <c r="T39" s="65"/>
      <c r="U39" s="65"/>
      <c r="V39" s="65"/>
      <c r="W39" s="65"/>
      <c r="X39" s="65"/>
      <c r="Y39" s="65"/>
      <c r="Z39" s="65"/>
      <c r="AA39" s="65"/>
      <c r="AB39" s="65"/>
      <c r="AC39" s="63"/>
    </row>
    <row r="40" spans="2:29" s="70" customFormat="1">
      <c r="B40" s="62">
        <v>37</v>
      </c>
      <c r="C40" s="145"/>
      <c r="D40" s="145"/>
      <c r="E40" s="145"/>
      <c r="F40" s="147"/>
      <c r="G40" s="147"/>
      <c r="H40" s="147"/>
      <c r="I40" s="147"/>
      <c r="J40" s="170"/>
      <c r="K40" s="171"/>
      <c r="L40" s="171"/>
      <c r="M40" s="147"/>
      <c r="N40" s="172"/>
      <c r="O40" s="168"/>
      <c r="P40" s="146"/>
      <c r="Q40" s="146"/>
      <c r="R40" s="145"/>
      <c r="S40" s="147"/>
      <c r="T40" s="147"/>
      <c r="U40" s="65"/>
      <c r="V40" s="65"/>
      <c r="W40" s="65"/>
      <c r="X40" s="65"/>
      <c r="Y40" s="65"/>
      <c r="Z40" s="65"/>
      <c r="AA40" s="65"/>
      <c r="AB40" s="65"/>
      <c r="AC40" s="63"/>
    </row>
    <row r="41" spans="2:29" ht="18">
      <c r="C41" s="173" t="s">
        <v>100</v>
      </c>
      <c r="D41" s="169"/>
      <c r="E41" s="169"/>
      <c r="F41" s="169"/>
      <c r="G41" s="169"/>
      <c r="H41" s="169"/>
      <c r="I41" s="169"/>
      <c r="J41" s="169"/>
      <c r="K41" s="169"/>
      <c r="L41" s="169"/>
      <c r="M41" s="169"/>
      <c r="N41" s="169"/>
      <c r="O41" s="174"/>
    </row>
    <row r="42" spans="2:29">
      <c r="C42" s="175" t="s">
        <v>101</v>
      </c>
      <c r="D42" s="33"/>
      <c r="E42" s="33"/>
      <c r="F42" s="33"/>
      <c r="G42" s="33"/>
      <c r="H42" s="33"/>
      <c r="I42" s="33"/>
      <c r="J42" s="33"/>
      <c r="K42" s="33"/>
      <c r="L42" s="33"/>
      <c r="M42" s="33"/>
      <c r="N42" s="33"/>
      <c r="O42" s="176"/>
    </row>
    <row r="43" spans="2:29">
      <c r="C43" s="175" t="s">
        <v>102</v>
      </c>
      <c r="D43" s="33"/>
      <c r="E43" s="33"/>
      <c r="F43" s="33"/>
      <c r="G43" s="33"/>
      <c r="H43" s="33"/>
      <c r="I43" s="33"/>
      <c r="J43" s="33"/>
      <c r="K43" s="33"/>
      <c r="L43" s="33"/>
      <c r="M43" s="33"/>
      <c r="N43" s="33"/>
      <c r="O43" s="176"/>
    </row>
    <row r="44" spans="2:29">
      <c r="C44" s="175" t="s">
        <v>103</v>
      </c>
      <c r="D44" s="33"/>
      <c r="E44" s="33"/>
      <c r="F44" s="33"/>
      <c r="G44" s="33"/>
      <c r="H44" s="33"/>
      <c r="I44" s="33"/>
      <c r="J44" s="33"/>
      <c r="K44" s="33"/>
      <c r="L44" s="33"/>
      <c r="M44" s="33"/>
      <c r="N44" s="33"/>
      <c r="O44" s="176"/>
    </row>
    <row r="45" spans="2:29">
      <c r="C45" s="175" t="s">
        <v>104</v>
      </c>
      <c r="D45" s="33"/>
      <c r="E45" s="33"/>
      <c r="F45" s="33"/>
      <c r="G45" s="33"/>
      <c r="H45" s="33"/>
      <c r="I45" s="33"/>
      <c r="J45" s="33"/>
      <c r="K45" s="33"/>
      <c r="L45" s="33"/>
      <c r="M45" s="33"/>
      <c r="N45" s="33"/>
      <c r="O45" s="176"/>
    </row>
    <row r="46" spans="2:29">
      <c r="C46" s="175" t="s">
        <v>105</v>
      </c>
      <c r="D46" s="33"/>
      <c r="E46" s="33"/>
      <c r="F46" s="33"/>
      <c r="G46" s="33"/>
      <c r="H46" s="33"/>
      <c r="I46" s="33"/>
      <c r="J46" s="33"/>
      <c r="K46" s="33"/>
      <c r="L46" s="33"/>
      <c r="M46" s="33"/>
      <c r="N46" s="33"/>
      <c r="O46" s="176"/>
    </row>
    <row r="47" spans="2:29">
      <c r="C47" s="175" t="s">
        <v>106</v>
      </c>
      <c r="D47" s="33"/>
      <c r="E47" s="33"/>
      <c r="F47" s="33"/>
      <c r="G47" s="33"/>
      <c r="H47" s="33"/>
      <c r="I47" s="33"/>
      <c r="J47" s="33"/>
      <c r="K47" s="33"/>
      <c r="L47" s="33"/>
      <c r="M47" s="33"/>
      <c r="N47" s="33"/>
      <c r="O47" s="176"/>
    </row>
    <row r="48" spans="2:29">
      <c r="C48" s="175" t="s">
        <v>107</v>
      </c>
      <c r="D48" s="33"/>
      <c r="E48" s="33"/>
      <c r="F48" s="33"/>
      <c r="G48" s="33"/>
      <c r="H48" s="33"/>
      <c r="I48" s="33"/>
      <c r="J48" s="33"/>
      <c r="K48" s="33"/>
      <c r="L48" s="33"/>
      <c r="M48" s="33"/>
      <c r="N48" s="33"/>
      <c r="O48" s="176"/>
    </row>
    <row r="49" spans="3:15">
      <c r="C49" s="175" t="s">
        <v>108</v>
      </c>
      <c r="D49" s="33"/>
      <c r="E49" s="33"/>
      <c r="F49" s="33"/>
      <c r="G49" s="33"/>
      <c r="H49" s="33"/>
      <c r="I49" s="33"/>
      <c r="J49" s="33"/>
      <c r="K49" s="33"/>
      <c r="L49" s="33"/>
      <c r="M49" s="33"/>
      <c r="N49" s="33"/>
      <c r="O49" s="176"/>
    </row>
    <row r="50" spans="3:15">
      <c r="C50" s="175" t="s">
        <v>109</v>
      </c>
      <c r="D50" s="33"/>
      <c r="E50" s="33"/>
      <c r="F50" s="33"/>
      <c r="G50" s="33"/>
      <c r="H50" s="33"/>
      <c r="I50" s="33"/>
      <c r="J50" s="33"/>
      <c r="K50" s="33"/>
      <c r="L50" s="33"/>
      <c r="M50" s="33"/>
      <c r="N50" s="33"/>
      <c r="O50" s="176"/>
    </row>
    <row r="51" spans="3:15">
      <c r="C51" s="175" t="s">
        <v>110</v>
      </c>
      <c r="D51" s="33"/>
      <c r="E51" s="33"/>
      <c r="F51" s="33"/>
      <c r="G51" s="33"/>
      <c r="H51" s="33"/>
      <c r="I51" s="33"/>
      <c r="J51" s="33"/>
      <c r="K51" s="33"/>
      <c r="L51" s="33"/>
      <c r="M51" s="33"/>
      <c r="N51" s="33"/>
      <c r="O51" s="176"/>
    </row>
    <row r="52" spans="3:15">
      <c r="C52" s="177" t="s">
        <v>111</v>
      </c>
      <c r="D52" s="178"/>
      <c r="E52" s="178"/>
      <c r="F52" s="178"/>
      <c r="G52" s="178"/>
      <c r="H52" s="178"/>
      <c r="I52" s="178"/>
      <c r="J52" s="178"/>
      <c r="K52" s="178"/>
      <c r="L52" s="178"/>
      <c r="M52" s="178"/>
      <c r="N52" s="178"/>
      <c r="O52" s="179"/>
    </row>
    <row r="53" spans="3:15"/>
  </sheetData>
  <mergeCells count="22">
    <mergeCell ref="B2:B3"/>
    <mergeCell ref="C2:C3"/>
    <mergeCell ref="D2:D3"/>
    <mergeCell ref="E2:E3"/>
    <mergeCell ref="R2:R3"/>
    <mergeCell ref="P2:P3"/>
    <mergeCell ref="Q2:Q3"/>
    <mergeCell ref="F2:F3"/>
    <mergeCell ref="G2:G3"/>
    <mergeCell ref="H2:H3"/>
    <mergeCell ref="O2:O3"/>
    <mergeCell ref="AC2:AC3"/>
    <mergeCell ref="I2:I3"/>
    <mergeCell ref="J2:J3"/>
    <mergeCell ref="K2:K3"/>
    <mergeCell ref="L2:L3"/>
    <mergeCell ref="M2:M3"/>
    <mergeCell ref="N2:N3"/>
    <mergeCell ref="S2:S3"/>
    <mergeCell ref="T2:U2"/>
    <mergeCell ref="V2:W2"/>
    <mergeCell ref="X2:AB2"/>
  </mergeCells>
  <conditionalFormatting sqref="A2:XFD3">
    <cfRule type="expression" dxfId="6" priority="2">
      <formula>$G2="Yes"</formula>
    </cfRule>
  </conditionalFormatting>
  <conditionalFormatting sqref="F4:F40">
    <cfRule type="cellIs" dxfId="5" priority="1" operator="equal">
      <formula>"No"</formula>
    </cfRule>
  </conditionalFormatting>
  <dataValidations xWindow="20" yWindow="435" count="7">
    <dataValidation operator="lessThan" allowBlank="1" showInputMessage="1" showErrorMessage="1" sqref="J4:J40" xr:uid="{00000000-0002-0000-0100-000000000000}"/>
    <dataValidation type="list" allowBlank="1" showInputMessage="1" showErrorMessage="1" promptTitle="Min Course Hours" prompt="Each course must be greater than 40 hours to be evaluated." sqref="F4:F40" xr:uid="{00000000-0002-0000-0100-000001000000}">
      <formula1>"Yes, No"</formula1>
    </dataValidation>
    <dataValidation type="whole" operator="greaterThanOrEqual" allowBlank="1" showInputMessage="1" showErrorMessage="1" errorTitle="Course Minimum" error="This course does not meet the minimum course requirement of 40 academic hours." sqref="G4:G40" xr:uid="{00000000-0002-0000-0100-000002000000}">
      <formula1>40</formula1>
    </dataValidation>
    <dataValidation allowBlank="1" showInputMessage="1" showErrorMessage="1" promptTitle="Review Quantity Max" prompt="Please note that adding more than 11 courses may require you to purchase a 2nd virtual review." sqref="C15:C26" xr:uid="{00000000-0002-0000-0100-000003000000}"/>
    <dataValidation allowBlank="1" showInputMessage="1" showErrorMessage="1" promptTitle="On Site Review May Be Needed" prompt="Please note that adding more than 22 courses may require you to put a 3rd virtual review or an on-site review" sqref="C27:C40" xr:uid="{00000000-0002-0000-0100-000004000000}"/>
    <dataValidation allowBlank="1" showInputMessage="1" showErrorMessage="1" prompt="Please note that adding more than 11 courses may require you to purchase a 2nd virtual review." sqref="D15:D26" xr:uid="{00000000-0002-0000-0100-000005000000}"/>
    <dataValidation allowBlank="1" showInputMessage="1" showErrorMessage="1" prompt="Please note that adding more than 22 courses may require you to put a 3rd virtual review or an on-site review." sqref="D27:D40" xr:uid="{00000000-0002-0000-0100-000006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xWindow="20" yWindow="435" count="8">
        <x14:dataValidation type="list" allowBlank="1" showInputMessage="1" showErrorMessage="1" xr:uid="{00000000-0002-0000-0100-000007000000}">
          <x14:formula1>
            <xm:f>'Answer Drop-downs'!$D$3:$D$105</xm:f>
          </x14:formula1>
          <xm:sqref>P4:R40</xm:sqref>
        </x14:dataValidation>
        <x14:dataValidation type="list" operator="lessThan" allowBlank="1" showInputMessage="1" showErrorMessage="1" xr:uid="{00000000-0002-0000-0100-000008000000}">
          <x14:formula1>
            <xm:f>'Answer Drop-downs'!$B$3:$B$4</xm:f>
          </x14:formula1>
          <xm:sqref>K4:K40</xm:sqref>
        </x14:dataValidation>
        <x14:dataValidation type="list" allowBlank="1" showInputMessage="1" showErrorMessage="1" xr:uid="{00000000-0002-0000-0100-00000A000000}">
          <x14:formula1>
            <xm:f>'Answer Drop-downs'!$L$3:$L$6</xm:f>
          </x14:formula1>
          <xm:sqref>O4:R40</xm:sqref>
        </x14:dataValidation>
        <x14:dataValidation type="list" allowBlank="1" showInputMessage="1" showErrorMessage="1" xr:uid="{00000000-0002-0000-0100-00000B000000}">
          <x14:formula1>
            <xm:f>'Answer Drop-downs'!$J$3:$J$9</xm:f>
          </x14:formula1>
          <xm:sqref>M4:M40</xm:sqref>
        </x14:dataValidation>
        <x14:dataValidation type="list" allowBlank="1" showInputMessage="1" showErrorMessage="1" xr:uid="{00000000-0002-0000-0100-00000C000000}">
          <x14:formula1>
            <xm:f>'Answer Drop-downs'!$H$3:$H$14</xm:f>
          </x14:formula1>
          <xm:sqref>Z4:Z40</xm:sqref>
        </x14:dataValidation>
        <x14:dataValidation type="list" allowBlank="1" showInputMessage="1" showErrorMessage="1" xr:uid="{00000000-0002-0000-0100-00000D000000}">
          <x14:formula1>
            <xm:f>'Answer Drop-downs'!$F$3:$F$5</xm:f>
          </x14:formula1>
          <xm:sqref>S4:S40</xm:sqref>
        </x14:dataValidation>
        <x14:dataValidation type="list" allowBlank="1" showInputMessage="1" showErrorMessage="1" xr:uid="{00000000-0002-0000-0100-00000E000000}">
          <x14:formula1>
            <xm:f>'Answer Drop-downs'!$B$3:$B$4</xm:f>
          </x14:formula1>
          <xm:sqref>T4:Y40 I4:I40 AA4:AB40</xm:sqref>
        </x14:dataValidation>
        <x14:dataValidation type="list" allowBlank="1" showInputMessage="1" showErrorMessage="1" xr:uid="{00000000-0002-0000-0100-000009000000}">
          <x14:formula1>
            <xm:f>'Answer Drop-downs'!$P$3:$P$8</xm:f>
          </x14:formula1>
          <xm:sqref>L4:L40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8"/>
  <sheetViews>
    <sheetView workbookViewId="0">
      <selection activeCell="C14" sqref="C14"/>
    </sheetView>
  </sheetViews>
  <sheetFormatPr defaultRowHeight="14.45"/>
  <cols>
    <col min="1" max="1" width="3.28515625" style="114" customWidth="1"/>
    <col min="2" max="2" width="15.140625" bestFit="1" customWidth="1"/>
    <col min="3" max="3" width="18.5703125" bestFit="1" customWidth="1"/>
    <col min="4" max="4" width="33.140625" bestFit="1" customWidth="1"/>
    <col min="5" max="5" width="12.42578125" customWidth="1"/>
    <col min="7" max="7" width="14.140625" customWidth="1"/>
    <col min="8" max="8" width="13.5703125" customWidth="1"/>
    <col min="9" max="9" width="20.7109375" customWidth="1"/>
  </cols>
  <sheetData>
    <row r="1" spans="2:9" s="114" customFormat="1"/>
    <row r="2" spans="2:9" ht="20.25" customHeight="1">
      <c r="B2" s="225" t="s">
        <v>50</v>
      </c>
      <c r="C2" s="225" t="s">
        <v>51</v>
      </c>
      <c r="D2" s="225" t="s">
        <v>52</v>
      </c>
      <c r="E2" s="225" t="s">
        <v>54</v>
      </c>
      <c r="F2" s="225" t="s">
        <v>55</v>
      </c>
      <c r="G2" s="225" t="s">
        <v>57</v>
      </c>
      <c r="H2" s="225" t="s">
        <v>112</v>
      </c>
      <c r="I2" s="225" t="s">
        <v>113</v>
      </c>
    </row>
    <row r="3" spans="2:9" ht="27.75" customHeight="1">
      <c r="B3" s="226"/>
      <c r="C3" s="226"/>
      <c r="D3" s="226"/>
      <c r="E3" s="225"/>
      <c r="F3" s="225"/>
      <c r="G3" s="225"/>
      <c r="H3" s="226"/>
      <c r="I3" s="225"/>
    </row>
    <row r="4" spans="2:9">
      <c r="B4" s="111"/>
      <c r="C4" s="111"/>
      <c r="D4" s="111"/>
      <c r="E4" s="9"/>
      <c r="F4" s="9"/>
      <c r="G4" s="31"/>
      <c r="H4" s="112"/>
      <c r="I4" s="11"/>
    </row>
    <row r="5" spans="2:9">
      <c r="B5" s="111"/>
      <c r="C5" s="111"/>
      <c r="D5" s="113"/>
      <c r="E5" s="9"/>
      <c r="F5" s="9"/>
      <c r="G5" s="31"/>
      <c r="H5" s="112"/>
      <c r="I5" s="12"/>
    </row>
    <row r="6" spans="2:9">
      <c r="B6" s="113"/>
      <c r="C6" s="113"/>
      <c r="D6" s="113"/>
      <c r="E6" s="9"/>
      <c r="F6" s="9"/>
      <c r="G6" s="31"/>
      <c r="H6" s="112"/>
      <c r="I6" s="12"/>
    </row>
    <row r="7" spans="2:9">
      <c r="B7" s="113"/>
      <c r="C7" s="113"/>
      <c r="D7" s="113"/>
      <c r="E7" s="9"/>
      <c r="F7" s="9"/>
      <c r="G7" s="31"/>
      <c r="H7" s="112"/>
      <c r="I7" s="12"/>
    </row>
    <row r="8" spans="2:9">
      <c r="B8" s="113"/>
      <c r="C8" s="113"/>
      <c r="D8" s="113"/>
      <c r="E8" s="112"/>
      <c r="F8" s="112"/>
      <c r="G8" s="112"/>
      <c r="H8" s="112"/>
      <c r="I8" s="12"/>
    </row>
    <row r="9" spans="2:9">
      <c r="B9" s="113"/>
      <c r="C9" s="113"/>
      <c r="D9" s="113"/>
      <c r="E9" s="112"/>
      <c r="F9" s="112"/>
      <c r="G9" s="112"/>
      <c r="H9" s="112"/>
      <c r="I9" s="12"/>
    </row>
    <row r="10" spans="2:9">
      <c r="B10" s="113"/>
      <c r="C10" s="113"/>
      <c r="D10" s="113"/>
      <c r="E10" s="112"/>
      <c r="F10" s="112"/>
      <c r="G10" s="112"/>
      <c r="H10" s="112"/>
      <c r="I10" s="12"/>
    </row>
    <row r="11" spans="2:9">
      <c r="B11" s="113"/>
      <c r="C11" s="113"/>
      <c r="D11" s="113"/>
      <c r="E11" s="112"/>
      <c r="F11" s="112"/>
      <c r="G11" s="112"/>
      <c r="H11" s="112"/>
      <c r="I11" s="12"/>
    </row>
    <row r="12" spans="2:9">
      <c r="B12" s="113"/>
      <c r="C12" s="113"/>
      <c r="D12" s="113"/>
      <c r="E12" s="112"/>
      <c r="F12" s="112"/>
      <c r="G12" s="112"/>
      <c r="H12" s="112"/>
      <c r="I12" s="12"/>
    </row>
    <row r="13" spans="2:9">
      <c r="B13" s="113"/>
      <c r="C13" s="113"/>
      <c r="D13" s="113"/>
      <c r="E13" s="112"/>
      <c r="F13" s="112"/>
      <c r="G13" s="112"/>
      <c r="H13" s="112"/>
      <c r="I13" s="12"/>
    </row>
    <row r="14" spans="2:9">
      <c r="B14" s="112"/>
      <c r="C14" s="112"/>
      <c r="D14" s="112"/>
      <c r="E14" s="112"/>
      <c r="F14" s="112"/>
      <c r="G14" s="112"/>
      <c r="H14" s="112"/>
      <c r="I14" s="12"/>
    </row>
    <row r="15" spans="2:9">
      <c r="B15" s="112"/>
      <c r="C15" s="112"/>
      <c r="D15" s="112"/>
      <c r="E15" s="112"/>
      <c r="F15" s="112"/>
      <c r="G15" s="112"/>
      <c r="H15" s="112"/>
      <c r="I15" s="12"/>
    </row>
    <row r="16" spans="2:9">
      <c r="B16" s="112"/>
      <c r="C16" s="112"/>
      <c r="D16" s="112"/>
      <c r="E16" s="112"/>
      <c r="F16" s="112"/>
      <c r="G16" s="112"/>
      <c r="H16" s="112"/>
      <c r="I16" s="12"/>
    </row>
    <row r="17" spans="2:9">
      <c r="B17" s="112"/>
      <c r="C17" s="112"/>
      <c r="D17" s="112"/>
      <c r="E17" s="112"/>
      <c r="F17" s="112"/>
      <c r="G17" s="112"/>
      <c r="H17" s="112"/>
      <c r="I17" s="12"/>
    </row>
    <row r="18" spans="2:9">
      <c r="B18" s="112"/>
      <c r="C18" s="112"/>
      <c r="D18" s="112"/>
      <c r="E18" s="112"/>
      <c r="F18" s="112"/>
      <c r="G18" s="112"/>
      <c r="H18" s="112"/>
      <c r="I18" s="12"/>
    </row>
    <row r="19" spans="2:9">
      <c r="B19" s="112"/>
      <c r="C19" s="112"/>
      <c r="D19" s="112"/>
      <c r="E19" s="112"/>
      <c r="F19" s="112"/>
      <c r="G19" s="112"/>
      <c r="H19" s="112"/>
      <c r="I19" s="12"/>
    </row>
    <row r="20" spans="2:9">
      <c r="B20" s="112"/>
      <c r="C20" s="112"/>
      <c r="D20" s="112"/>
      <c r="E20" s="112"/>
      <c r="F20" s="112"/>
      <c r="G20" s="112"/>
      <c r="H20" s="112"/>
      <c r="I20" s="12"/>
    </row>
    <row r="21" spans="2:9">
      <c r="B21" s="112"/>
      <c r="C21" s="112"/>
      <c r="D21" s="112"/>
      <c r="E21" s="112"/>
      <c r="F21" s="112"/>
      <c r="G21" s="112"/>
      <c r="H21" s="112"/>
      <c r="I21" s="12"/>
    </row>
    <row r="22" spans="2:9">
      <c r="B22" s="112"/>
      <c r="C22" s="112"/>
      <c r="D22" s="112"/>
      <c r="E22" s="112"/>
      <c r="F22" s="112"/>
      <c r="G22" s="112"/>
      <c r="H22" s="112"/>
      <c r="I22" s="12"/>
    </row>
    <row r="23" spans="2:9">
      <c r="B23" s="112"/>
      <c r="C23" s="112"/>
      <c r="D23" s="112"/>
      <c r="E23" s="112"/>
      <c r="F23" s="112"/>
      <c r="G23" s="112"/>
      <c r="H23" s="112"/>
      <c r="I23" s="12"/>
    </row>
    <row r="24" spans="2:9">
      <c r="B24" s="112"/>
      <c r="C24" s="112"/>
      <c r="D24" s="112"/>
      <c r="E24" s="112"/>
      <c r="F24" s="112"/>
      <c r="G24" s="112"/>
      <c r="H24" s="112"/>
      <c r="I24" s="12"/>
    </row>
    <row r="25" spans="2:9">
      <c r="B25" s="112"/>
      <c r="C25" s="112"/>
      <c r="D25" s="112"/>
      <c r="E25" s="112"/>
      <c r="F25" s="112"/>
      <c r="G25" s="112"/>
      <c r="H25" s="112"/>
      <c r="I25" s="12"/>
    </row>
    <row r="26" spans="2:9">
      <c r="B26" s="112"/>
      <c r="C26" s="112"/>
      <c r="D26" s="112"/>
      <c r="E26" s="112"/>
      <c r="F26" s="112"/>
      <c r="G26" s="112"/>
      <c r="H26" s="112"/>
      <c r="I26" s="12"/>
    </row>
    <row r="28" spans="2:9" ht="80.25" customHeight="1">
      <c r="C28" s="230" t="s">
        <v>114</v>
      </c>
      <c r="D28" s="231"/>
    </row>
  </sheetData>
  <mergeCells count="9">
    <mergeCell ref="C28:D28"/>
    <mergeCell ref="I2:I3"/>
    <mergeCell ref="B2:B3"/>
    <mergeCell ref="C2:C3"/>
    <mergeCell ref="D2:D3"/>
    <mergeCell ref="H2:H3"/>
    <mergeCell ref="E2:E3"/>
    <mergeCell ref="F2:F3"/>
    <mergeCell ref="G2:G3"/>
  </mergeCells>
  <conditionalFormatting sqref="B2:D3 H2:H3">
    <cfRule type="expression" dxfId="4" priority="6">
      <formula>$M2="Yes"</formula>
    </cfRule>
  </conditionalFormatting>
  <conditionalFormatting sqref="E2:F3">
    <cfRule type="expression" dxfId="3" priority="3">
      <formula>$K2="Yes"</formula>
    </cfRule>
  </conditionalFormatting>
  <conditionalFormatting sqref="G2:G3">
    <cfRule type="expression" dxfId="2" priority="2">
      <formula>$J2="Yes"</formula>
    </cfRule>
  </conditionalFormatting>
  <conditionalFormatting sqref="I2:I3">
    <cfRule type="expression" dxfId="1" priority="1">
      <formula>$J2="Yes"</formula>
    </cfRule>
  </conditionalFormatting>
  <dataValidations count="2">
    <dataValidation type="whole" operator="greaterThanOrEqual" allowBlank="1" showInputMessage="1" showErrorMessage="1" errorTitle="Course Minimum" error="This course does not meet the minimum course requirement of 40 academic hours." sqref="E4:E7" xr:uid="{00000000-0002-0000-0200-000000000000}">
      <formula1>40</formula1>
    </dataValidation>
    <dataValidation operator="lessThan" allowBlank="1" showInputMessage="1" showErrorMessage="1" sqref="G4:G7" xr:uid="{00000000-0002-0000-0200-000001000000}"/>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39"/>
  <sheetViews>
    <sheetView workbookViewId="0">
      <selection activeCell="C7" sqref="C7"/>
    </sheetView>
  </sheetViews>
  <sheetFormatPr defaultColWidth="0" defaultRowHeight="14.45" zeroHeight="1"/>
  <cols>
    <col min="1" max="1" width="8.7109375" customWidth="1"/>
    <col min="2" max="2" width="14.7109375" customWidth="1"/>
    <col min="3" max="3" width="10.5703125" customWidth="1"/>
    <col min="4" max="4" width="30.140625" customWidth="1"/>
    <col min="5" max="5" width="29.28515625" customWidth="1"/>
    <col min="6" max="6" width="21.42578125" customWidth="1"/>
    <col min="7" max="7" width="27.5703125" customWidth="1"/>
    <col min="8" max="8" width="14.28515625" customWidth="1"/>
    <col min="9" max="9" width="12.42578125" style="29" customWidth="1"/>
    <col min="10" max="11" width="11.85546875" customWidth="1"/>
    <col min="12" max="12" width="26.7109375" customWidth="1"/>
    <col min="13" max="13" width="23.28515625" customWidth="1"/>
    <col min="14" max="14" width="8.7109375" customWidth="1"/>
    <col min="15" max="15" width="8.7109375" hidden="1" customWidth="1"/>
    <col min="16" max="16" width="25.42578125" hidden="1" customWidth="1"/>
    <col min="17" max="16384" width="8.7109375" hidden="1"/>
  </cols>
  <sheetData>
    <row r="1" spans="1:13" s="26" customFormat="1" ht="30" customHeight="1">
      <c r="A1" s="225" t="s">
        <v>49</v>
      </c>
      <c r="B1" s="225" t="s">
        <v>50</v>
      </c>
      <c r="C1" s="225" t="s">
        <v>115</v>
      </c>
      <c r="D1" s="225" t="s">
        <v>116</v>
      </c>
      <c r="E1" s="225" t="s">
        <v>63</v>
      </c>
      <c r="F1" s="225" t="s">
        <v>64</v>
      </c>
      <c r="G1" s="225" t="s">
        <v>65</v>
      </c>
      <c r="H1" s="226" t="s">
        <v>117</v>
      </c>
      <c r="I1" s="234" t="s">
        <v>118</v>
      </c>
      <c r="J1" s="225" t="s">
        <v>60</v>
      </c>
      <c r="K1" s="232" t="s">
        <v>119</v>
      </c>
      <c r="L1" s="225" t="s">
        <v>62</v>
      </c>
      <c r="M1" s="225" t="s">
        <v>120</v>
      </c>
    </row>
    <row r="2" spans="1:13" s="26" customFormat="1" ht="30" customHeight="1">
      <c r="A2" s="225"/>
      <c r="B2" s="225"/>
      <c r="C2" s="225"/>
      <c r="D2" s="225"/>
      <c r="E2" s="225"/>
      <c r="F2" s="225"/>
      <c r="G2" s="225"/>
      <c r="H2" s="227"/>
      <c r="I2" s="235"/>
      <c r="J2" s="225"/>
      <c r="K2" s="233"/>
      <c r="L2" s="225"/>
      <c r="M2" s="225"/>
    </row>
    <row r="3" spans="1:13" ht="15">
      <c r="A3" s="6" t="s">
        <v>121</v>
      </c>
      <c r="B3" s="185" t="s">
        <v>122</v>
      </c>
      <c r="C3" s="185" t="s">
        <v>123</v>
      </c>
      <c r="D3" s="185" t="s">
        <v>18</v>
      </c>
      <c r="E3" s="7" t="s">
        <v>95</v>
      </c>
      <c r="F3" s="7" t="s">
        <v>124</v>
      </c>
      <c r="G3" s="12"/>
      <c r="H3" s="12" t="s">
        <v>40</v>
      </c>
      <c r="I3" s="27">
        <v>43971</v>
      </c>
      <c r="J3" s="9" t="s">
        <v>79</v>
      </c>
      <c r="K3" s="9" t="s">
        <v>37</v>
      </c>
      <c r="L3" s="11" t="s">
        <v>89</v>
      </c>
      <c r="M3" s="11"/>
    </row>
    <row r="4" spans="1:13" ht="23.25" customHeight="1">
      <c r="A4" s="6" t="s">
        <v>125</v>
      </c>
      <c r="B4" s="185" t="s">
        <v>126</v>
      </c>
      <c r="C4" s="185" t="s">
        <v>127</v>
      </c>
      <c r="D4" s="185" t="s">
        <v>128</v>
      </c>
      <c r="E4" s="7" t="s">
        <v>95</v>
      </c>
      <c r="F4" s="7" t="s">
        <v>124</v>
      </c>
      <c r="G4" s="7"/>
      <c r="H4" s="12" t="s">
        <v>40</v>
      </c>
      <c r="I4" s="28">
        <v>43850</v>
      </c>
      <c r="J4" s="9" t="s">
        <v>129</v>
      </c>
      <c r="K4" s="9" t="s">
        <v>37</v>
      </c>
      <c r="L4" s="11" t="s">
        <v>89</v>
      </c>
      <c r="M4" s="12"/>
    </row>
    <row r="5" spans="1:13">
      <c r="A5" s="6" t="s">
        <v>130</v>
      </c>
      <c r="B5" s="7"/>
      <c r="C5" s="8"/>
      <c r="D5" s="12"/>
      <c r="E5" s="7"/>
      <c r="F5" s="7"/>
      <c r="G5" s="7"/>
      <c r="H5" s="12"/>
      <c r="I5" s="28"/>
      <c r="J5" s="9"/>
      <c r="K5" s="9"/>
      <c r="L5" s="11"/>
      <c r="M5" s="12"/>
    </row>
    <row r="6" spans="1:13">
      <c r="A6" s="6" t="s">
        <v>131</v>
      </c>
      <c r="B6" s="7"/>
      <c r="C6" s="8"/>
      <c r="D6" s="12"/>
      <c r="E6" s="7"/>
      <c r="F6" s="7"/>
      <c r="G6" s="7"/>
      <c r="H6" s="12"/>
      <c r="I6" s="28"/>
      <c r="J6" s="9"/>
      <c r="K6" s="9"/>
      <c r="L6" s="11"/>
      <c r="M6" s="12"/>
    </row>
    <row r="7" spans="1:13">
      <c r="A7" s="6" t="s">
        <v>132</v>
      </c>
      <c r="B7" s="7"/>
      <c r="C7" s="8"/>
      <c r="D7" s="12"/>
      <c r="E7" s="7"/>
      <c r="F7" s="7"/>
      <c r="G7" s="7"/>
      <c r="H7" s="12"/>
      <c r="I7" s="28"/>
      <c r="J7" s="9"/>
      <c r="K7" s="9"/>
      <c r="L7" s="11"/>
      <c r="M7" s="12"/>
    </row>
    <row r="8" spans="1:13">
      <c r="A8" s="6" t="s">
        <v>133</v>
      </c>
      <c r="B8" s="7"/>
      <c r="C8" s="8"/>
      <c r="D8" s="12"/>
      <c r="E8" s="7"/>
      <c r="F8" s="7"/>
      <c r="G8" s="7"/>
      <c r="H8" s="12"/>
      <c r="I8" s="28"/>
      <c r="J8" s="9"/>
      <c r="K8" s="9"/>
      <c r="L8" s="11"/>
      <c r="M8" s="12"/>
    </row>
    <row r="9" spans="1:13">
      <c r="A9" s="6" t="s">
        <v>134</v>
      </c>
      <c r="B9" s="7"/>
      <c r="C9" s="8"/>
      <c r="D9" s="12"/>
      <c r="E9" s="7"/>
      <c r="F9" s="7"/>
      <c r="G9" s="7"/>
      <c r="H9" s="12"/>
      <c r="I9" s="28"/>
      <c r="J9" s="9"/>
      <c r="K9" s="9"/>
      <c r="L9" s="11"/>
      <c r="M9" s="12"/>
    </row>
    <row r="10" spans="1:13">
      <c r="A10" s="6" t="s">
        <v>135</v>
      </c>
      <c r="B10" s="7"/>
      <c r="C10" s="8"/>
      <c r="D10" s="12"/>
      <c r="E10" s="7"/>
      <c r="F10" s="7"/>
      <c r="G10" s="7"/>
      <c r="H10" s="12"/>
      <c r="I10" s="28"/>
      <c r="J10" s="9"/>
      <c r="K10" s="9"/>
      <c r="L10" s="11"/>
      <c r="M10" s="12"/>
    </row>
    <row r="11" spans="1:13">
      <c r="A11" s="6" t="s">
        <v>136</v>
      </c>
      <c r="B11" s="7"/>
      <c r="C11" s="8"/>
      <c r="D11" s="12"/>
      <c r="E11" s="7"/>
      <c r="F11" s="7"/>
      <c r="G11" s="7"/>
      <c r="H11" s="12"/>
      <c r="I11" s="28"/>
      <c r="J11" s="9"/>
      <c r="K11" s="9"/>
      <c r="L11" s="11"/>
      <c r="M11" s="12"/>
    </row>
    <row r="12" spans="1:13">
      <c r="A12" s="6" t="s">
        <v>137</v>
      </c>
      <c r="B12" s="7"/>
      <c r="C12" s="8"/>
      <c r="D12" s="12"/>
      <c r="E12" s="7"/>
      <c r="F12" s="7"/>
      <c r="G12" s="7"/>
      <c r="H12" s="12"/>
      <c r="I12" s="28"/>
      <c r="J12" s="9"/>
      <c r="K12" s="9"/>
      <c r="L12" s="11"/>
      <c r="M12" s="12"/>
    </row>
    <row r="13" spans="1:13">
      <c r="A13" s="6" t="s">
        <v>138</v>
      </c>
      <c r="B13" s="7"/>
      <c r="C13" s="8"/>
      <c r="D13" s="12"/>
      <c r="E13" s="7"/>
      <c r="F13" s="7"/>
      <c r="G13" s="7"/>
      <c r="H13" s="12"/>
      <c r="I13" s="28"/>
      <c r="J13" s="9"/>
      <c r="K13" s="9"/>
      <c r="L13" s="11"/>
      <c r="M13" s="12"/>
    </row>
    <row r="14" spans="1:13">
      <c r="A14" s="6" t="s">
        <v>139</v>
      </c>
      <c r="B14" s="7"/>
      <c r="C14" s="8"/>
      <c r="D14" s="12"/>
      <c r="E14" s="7"/>
      <c r="F14" s="7"/>
      <c r="G14" s="7"/>
      <c r="H14" s="12"/>
      <c r="I14" s="28"/>
      <c r="J14" s="9"/>
      <c r="K14" s="9"/>
      <c r="L14" s="11"/>
      <c r="M14" s="12"/>
    </row>
    <row r="15" spans="1:13">
      <c r="A15" s="6" t="s">
        <v>140</v>
      </c>
      <c r="B15" s="7"/>
      <c r="C15" s="8"/>
      <c r="D15" s="12"/>
      <c r="E15" s="7"/>
      <c r="F15" s="7"/>
      <c r="G15" s="7"/>
      <c r="H15" s="12"/>
      <c r="I15" s="28"/>
      <c r="J15" s="9"/>
      <c r="K15" s="9"/>
      <c r="L15" s="11"/>
      <c r="M15" s="12"/>
    </row>
    <row r="16" spans="1:13">
      <c r="A16" s="6" t="s">
        <v>141</v>
      </c>
      <c r="B16" s="7"/>
      <c r="C16" s="8"/>
      <c r="D16" s="12"/>
      <c r="E16" s="7"/>
      <c r="F16" s="7"/>
      <c r="G16" s="7"/>
      <c r="H16" s="12"/>
      <c r="I16" s="28"/>
      <c r="J16" s="9"/>
      <c r="K16" s="9"/>
      <c r="L16" s="11"/>
      <c r="M16" s="12"/>
    </row>
    <row r="17" spans="1:13">
      <c r="A17" s="6" t="s">
        <v>142</v>
      </c>
      <c r="B17" s="7"/>
      <c r="C17" s="8"/>
      <c r="D17" s="12"/>
      <c r="E17" s="7"/>
      <c r="F17" s="7"/>
      <c r="G17" s="7"/>
      <c r="H17" s="12"/>
      <c r="I17" s="28"/>
      <c r="J17" s="9"/>
      <c r="K17" s="9"/>
      <c r="L17" s="11"/>
      <c r="M17" s="12"/>
    </row>
    <row r="18" spans="1:13">
      <c r="A18" s="6" t="s">
        <v>143</v>
      </c>
      <c r="B18" s="7"/>
      <c r="C18" s="8"/>
      <c r="D18" s="12"/>
      <c r="E18" s="7"/>
      <c r="F18" s="7"/>
      <c r="G18" s="7"/>
      <c r="H18" s="12"/>
      <c r="I18" s="28"/>
      <c r="J18" s="9"/>
      <c r="K18" s="9"/>
      <c r="L18" s="11"/>
      <c r="M18" s="12"/>
    </row>
    <row r="19" spans="1:13">
      <c r="A19" s="6" t="s">
        <v>144</v>
      </c>
      <c r="B19" s="7"/>
      <c r="C19" s="8"/>
      <c r="D19" s="12"/>
      <c r="E19" s="7"/>
      <c r="F19" s="7"/>
      <c r="G19" s="7"/>
      <c r="H19" s="12"/>
      <c r="I19" s="28"/>
      <c r="J19" s="9"/>
      <c r="K19" s="9"/>
      <c r="L19" s="11"/>
      <c r="M19" s="12"/>
    </row>
    <row r="20" spans="1:13">
      <c r="A20" s="6" t="s">
        <v>145</v>
      </c>
      <c r="B20" s="7"/>
      <c r="C20" s="8"/>
      <c r="D20" s="12"/>
      <c r="E20" s="7"/>
      <c r="F20" s="7"/>
      <c r="G20" s="7"/>
      <c r="H20" s="12"/>
      <c r="I20" s="28"/>
      <c r="J20" s="9"/>
      <c r="K20" s="9"/>
      <c r="L20" s="11"/>
      <c r="M20" s="12"/>
    </row>
    <row r="21" spans="1:13">
      <c r="A21" s="6" t="s">
        <v>146</v>
      </c>
      <c r="B21" s="7"/>
      <c r="C21" s="8"/>
      <c r="D21" s="12"/>
      <c r="E21" s="7"/>
      <c r="F21" s="7"/>
      <c r="G21" s="7"/>
      <c r="H21" s="12"/>
      <c r="I21" s="28"/>
      <c r="J21" s="9"/>
      <c r="K21" s="9"/>
      <c r="L21" s="11"/>
      <c r="M21" s="12"/>
    </row>
    <row r="22" spans="1:13">
      <c r="A22" s="6" t="s">
        <v>147</v>
      </c>
      <c r="B22" s="12"/>
      <c r="C22" s="12"/>
      <c r="D22" s="12"/>
      <c r="E22" s="7"/>
      <c r="F22" s="7"/>
      <c r="G22" s="7"/>
      <c r="H22" s="12"/>
      <c r="I22" s="28"/>
      <c r="J22" s="9"/>
      <c r="K22" s="9"/>
      <c r="L22" s="11"/>
      <c r="M22" s="12"/>
    </row>
    <row r="23" spans="1:13">
      <c r="A23" s="6" t="s">
        <v>148</v>
      </c>
      <c r="B23" s="12"/>
      <c r="C23" s="12"/>
      <c r="D23" s="12"/>
      <c r="E23" s="7"/>
      <c r="F23" s="7"/>
      <c r="G23" s="7"/>
      <c r="H23" s="12"/>
      <c r="I23" s="28"/>
      <c r="J23" s="9"/>
      <c r="K23" s="9"/>
      <c r="L23" s="11"/>
      <c r="M23" s="12"/>
    </row>
    <row r="24" spans="1:13">
      <c r="A24" s="6" t="s">
        <v>149</v>
      </c>
      <c r="B24" s="12"/>
      <c r="C24" s="12"/>
      <c r="D24" s="12"/>
      <c r="E24" s="7"/>
      <c r="F24" s="7"/>
      <c r="G24" s="7"/>
      <c r="H24" s="12"/>
      <c r="I24" s="28"/>
      <c r="J24" s="9"/>
      <c r="K24" s="9"/>
      <c r="L24" s="11"/>
      <c r="M24" s="12"/>
    </row>
    <row r="25" spans="1:13">
      <c r="A25" s="6" t="s">
        <v>150</v>
      </c>
      <c r="B25" s="12"/>
      <c r="C25" s="12"/>
      <c r="D25" s="12"/>
      <c r="E25" s="7"/>
      <c r="F25" s="7"/>
      <c r="G25" s="7"/>
      <c r="H25" s="12"/>
      <c r="I25" s="28"/>
      <c r="J25" s="9"/>
      <c r="K25" s="9"/>
      <c r="L25" s="11"/>
      <c r="M25" s="12"/>
    </row>
    <row r="26" spans="1:13">
      <c r="A26" s="6" t="s">
        <v>151</v>
      </c>
      <c r="B26" s="12"/>
      <c r="C26" s="12"/>
      <c r="D26" s="12"/>
      <c r="E26" s="7"/>
      <c r="F26" s="7"/>
      <c r="G26" s="7"/>
      <c r="H26" s="12"/>
      <c r="I26" s="28"/>
      <c r="J26" s="9"/>
      <c r="K26" s="9"/>
      <c r="L26" s="11"/>
      <c r="M26" s="12"/>
    </row>
    <row r="27" spans="1:13">
      <c r="A27" s="6" t="s">
        <v>94</v>
      </c>
      <c r="B27" s="12"/>
      <c r="C27" s="12"/>
      <c r="D27" s="12"/>
      <c r="E27" s="7"/>
      <c r="F27" s="7"/>
      <c r="G27" s="7"/>
      <c r="H27" s="12"/>
      <c r="I27" s="28"/>
      <c r="J27" s="9"/>
      <c r="K27" s="9"/>
      <c r="L27" s="11"/>
      <c r="M27" s="12"/>
    </row>
    <row r="28" spans="1:13">
      <c r="A28" s="6" t="s">
        <v>152</v>
      </c>
      <c r="B28" s="12"/>
      <c r="C28" s="12"/>
      <c r="D28" s="12"/>
      <c r="E28" s="7"/>
      <c r="F28" s="7"/>
      <c r="G28" s="7"/>
      <c r="H28" s="12"/>
      <c r="I28" s="28"/>
      <c r="J28" s="9"/>
      <c r="K28" s="9"/>
      <c r="L28" s="11"/>
      <c r="M28" s="12"/>
    </row>
    <row r="29" spans="1:13">
      <c r="A29" s="6" t="s">
        <v>153</v>
      </c>
      <c r="B29" s="12"/>
      <c r="C29" s="12"/>
      <c r="D29" s="12"/>
      <c r="E29" s="7"/>
      <c r="F29" s="7"/>
      <c r="G29" s="7"/>
      <c r="H29" s="12"/>
      <c r="I29" s="28"/>
      <c r="J29" s="9"/>
      <c r="K29" s="9"/>
      <c r="L29" s="11"/>
      <c r="M29" s="12"/>
    </row>
    <row r="30" spans="1:13">
      <c r="A30" s="6" t="s">
        <v>154</v>
      </c>
      <c r="B30" s="12"/>
      <c r="C30" s="12"/>
      <c r="D30" s="12"/>
      <c r="E30" s="7"/>
      <c r="F30" s="7"/>
      <c r="G30" s="7"/>
      <c r="H30" s="12"/>
      <c r="I30" s="28"/>
      <c r="J30" s="9"/>
      <c r="K30" s="9"/>
      <c r="L30" s="11"/>
      <c r="M30" s="12"/>
    </row>
    <row r="31" spans="1:13">
      <c r="A31" s="6" t="s">
        <v>155</v>
      </c>
      <c r="B31" s="12"/>
      <c r="C31" s="12"/>
      <c r="D31" s="12"/>
      <c r="E31" s="7"/>
      <c r="F31" s="7"/>
      <c r="G31" s="7"/>
      <c r="H31" s="12"/>
      <c r="I31" s="28"/>
      <c r="J31" s="9"/>
      <c r="K31" s="9"/>
      <c r="L31" s="11"/>
      <c r="M31" s="12"/>
    </row>
    <row r="32" spans="1:13">
      <c r="A32" s="6" t="s">
        <v>156</v>
      </c>
      <c r="B32" s="12"/>
      <c r="C32" s="12"/>
      <c r="D32" s="12"/>
      <c r="E32" s="7"/>
      <c r="F32" s="7"/>
      <c r="G32" s="7"/>
      <c r="H32" s="12"/>
      <c r="I32" s="28"/>
      <c r="J32" s="9"/>
      <c r="K32" s="9"/>
      <c r="L32" s="11"/>
      <c r="M32" s="12"/>
    </row>
    <row r="33" spans="1:13">
      <c r="A33" s="6" t="s">
        <v>157</v>
      </c>
      <c r="B33" s="12"/>
      <c r="C33" s="12"/>
      <c r="D33" s="12"/>
      <c r="E33" s="7"/>
      <c r="F33" s="7"/>
      <c r="G33" s="7"/>
      <c r="H33" s="12"/>
      <c r="I33" s="28"/>
      <c r="J33" s="9"/>
      <c r="K33" s="9"/>
      <c r="L33" s="11"/>
      <c r="M33" s="12"/>
    </row>
    <row r="34" spans="1:13" ht="15" thickBot="1"/>
    <row r="35" spans="1:13">
      <c r="B35" s="236" t="s">
        <v>158</v>
      </c>
      <c r="C35" s="237"/>
      <c r="D35" s="238"/>
    </row>
    <row r="36" spans="1:13">
      <c r="B36" s="239"/>
      <c r="C36" s="240"/>
      <c r="D36" s="241"/>
      <c r="I36"/>
    </row>
    <row r="37" spans="1:13" ht="15" customHeight="1">
      <c r="B37" s="239"/>
      <c r="C37" s="240"/>
      <c r="D37" s="241"/>
      <c r="I37"/>
    </row>
    <row r="38" spans="1:13" ht="15" customHeight="1" thickBot="1">
      <c r="B38" s="242"/>
      <c r="C38" s="243"/>
      <c r="D38" s="244"/>
      <c r="E38" s="29"/>
      <c r="F38" s="29"/>
      <c r="I38"/>
    </row>
    <row r="39" spans="1:13" ht="15" customHeight="1">
      <c r="D39" s="29"/>
      <c r="E39" s="29"/>
      <c r="F39" s="29"/>
      <c r="I39"/>
    </row>
  </sheetData>
  <mergeCells count="14">
    <mergeCell ref="B35:D38"/>
    <mergeCell ref="H1:H2"/>
    <mergeCell ref="A1:A2"/>
    <mergeCell ref="B1:B2"/>
    <mergeCell ref="C1:C2"/>
    <mergeCell ref="D1:D2"/>
    <mergeCell ref="G1:G2"/>
    <mergeCell ref="E1:E2"/>
    <mergeCell ref="F1:F2"/>
    <mergeCell ref="K1:K2"/>
    <mergeCell ref="M1:M2"/>
    <mergeCell ref="I1:I2"/>
    <mergeCell ref="J1:J2"/>
    <mergeCell ref="L1:L2"/>
  </mergeCells>
  <dataValidations count="1">
    <dataValidation allowBlank="1" showInputMessage="1" showErrorMessage="1" prompt="Please note that if you do not have virtual capabilities to conduct interviews, then this will need to be an on-site review." sqref="D3:D33" xr:uid="{00000000-0002-0000-04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'Answer Drop-downs'!$L$3:$L$6</xm:f>
          </x14:formula1>
          <xm:sqref>L3:L33</xm:sqref>
        </x14:dataValidation>
        <x14:dataValidation type="list" allowBlank="1" showInputMessage="1" showErrorMessage="1" xr:uid="{00000000-0002-0000-0400-000003000000}">
          <x14:formula1>
            <xm:f>'Answer Drop-downs'!$B$3:$B$4</xm:f>
          </x14:formula1>
          <xm:sqref>K3:K33 I4 H3:H33</xm:sqref>
        </x14:dataValidation>
        <x14:dataValidation type="list" allowBlank="1" showInputMessage="1" showErrorMessage="1" xr:uid="{00000000-0002-0000-0400-000004000000}">
          <x14:formula1>
            <xm:f>'Answer Drop-downs'!$D$3:$D$105</xm:f>
          </x14:formula1>
          <xm:sqref>E3:E33 F3:G3 F4:F33</xm:sqref>
        </x14:dataValidation>
        <x14:dataValidation type="list" allowBlank="1" showInputMessage="1" showErrorMessage="1" xr:uid="{2F6CDCBD-AA9D-4FF9-9FE8-AC5E0D5A8B89}">
          <x14:formula1>
            <xm:f>'Answer Drop-downs'!$J$3:$J$9</xm:f>
          </x14:formula1>
          <xm:sqref>J3:J33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P105"/>
  <sheetViews>
    <sheetView workbookViewId="0">
      <selection activeCell="H28" sqref="H28"/>
    </sheetView>
  </sheetViews>
  <sheetFormatPr defaultColWidth="9.140625" defaultRowHeight="14.45"/>
  <cols>
    <col min="1" max="1" width="3.140625" style="1" customWidth="1"/>
    <col min="2" max="2" width="9.140625" style="1"/>
    <col min="3" max="3" width="3.140625" style="1" customWidth="1"/>
    <col min="4" max="4" width="38.85546875" style="1" customWidth="1"/>
    <col min="5" max="5" width="3.140625" style="1" customWidth="1"/>
    <col min="6" max="6" width="16" style="1" bestFit="1" customWidth="1"/>
    <col min="7" max="7" width="3.140625" style="1" customWidth="1"/>
    <col min="8" max="8" width="27.42578125" style="1" customWidth="1"/>
    <col min="9" max="9" width="3.140625" style="1" customWidth="1"/>
    <col min="10" max="10" width="26" style="1" bestFit="1" customWidth="1"/>
    <col min="11" max="11" width="3.140625" style="1" customWidth="1"/>
    <col min="12" max="12" width="29.42578125" style="1" bestFit="1" customWidth="1"/>
    <col min="13" max="13" width="15.42578125" style="1" customWidth="1"/>
    <col min="14" max="14" width="29.42578125" style="1" customWidth="1"/>
    <col min="15" max="15" width="3.85546875" style="1" customWidth="1"/>
    <col min="16" max="16" width="23" style="1" bestFit="1" customWidth="1"/>
    <col min="17" max="17" width="4.5703125" style="1" customWidth="1"/>
    <col min="18" max="18" width="52" style="1" customWidth="1"/>
    <col min="19" max="16384" width="9.140625" style="1"/>
  </cols>
  <sheetData>
    <row r="2" spans="2:16">
      <c r="D2" s="13" t="s">
        <v>159</v>
      </c>
      <c r="F2" s="13" t="s">
        <v>66</v>
      </c>
      <c r="H2" s="13" t="s">
        <v>160</v>
      </c>
      <c r="J2" s="13" t="s">
        <v>60</v>
      </c>
      <c r="L2" s="17" t="s">
        <v>161</v>
      </c>
      <c r="M2" s="13" t="s">
        <v>4</v>
      </c>
      <c r="N2" s="13" t="s">
        <v>19</v>
      </c>
      <c r="P2" s="13" t="s">
        <v>162</v>
      </c>
    </row>
    <row r="3" spans="2:16">
      <c r="B3" s="12" t="s">
        <v>40</v>
      </c>
      <c r="D3" s="12" t="s">
        <v>163</v>
      </c>
      <c r="F3" s="12" t="s">
        <v>83</v>
      </c>
      <c r="H3" s="12" t="s">
        <v>84</v>
      </c>
      <c r="J3" s="12" t="s">
        <v>79</v>
      </c>
      <c r="L3" s="18" t="s">
        <v>81</v>
      </c>
      <c r="M3" s="12" t="s">
        <v>5</v>
      </c>
      <c r="N3" s="12" t="s">
        <v>164</v>
      </c>
      <c r="P3" s="12" t="s">
        <v>37</v>
      </c>
    </row>
    <row r="4" spans="2:16">
      <c r="B4" s="12" t="s">
        <v>37</v>
      </c>
      <c r="D4" s="12" t="s">
        <v>165</v>
      </c>
      <c r="F4" s="12" t="s">
        <v>166</v>
      </c>
      <c r="H4" s="12" t="s">
        <v>90</v>
      </c>
      <c r="J4" s="12" t="s">
        <v>129</v>
      </c>
      <c r="L4" s="18" t="s">
        <v>167</v>
      </c>
      <c r="M4" s="12" t="s">
        <v>6</v>
      </c>
      <c r="N4" s="12" t="s">
        <v>168</v>
      </c>
      <c r="P4" s="12" t="s">
        <v>169</v>
      </c>
    </row>
    <row r="5" spans="2:16">
      <c r="B5" s="12" t="s">
        <v>170</v>
      </c>
      <c r="D5" s="12" t="s">
        <v>171</v>
      </c>
      <c r="F5" s="12" t="s">
        <v>172</v>
      </c>
      <c r="H5" s="12" t="s">
        <v>96</v>
      </c>
      <c r="J5" s="12" t="s">
        <v>173</v>
      </c>
      <c r="L5" s="18" t="s">
        <v>89</v>
      </c>
      <c r="M5" s="12" t="s">
        <v>7</v>
      </c>
      <c r="N5" s="12" t="s">
        <v>174</v>
      </c>
      <c r="P5" s="12" t="s">
        <v>175</v>
      </c>
    </row>
    <row r="6" spans="2:16">
      <c r="D6" s="12" t="s">
        <v>176</v>
      </c>
      <c r="H6" s="12" t="s">
        <v>177</v>
      </c>
      <c r="J6" s="12" t="s">
        <v>178</v>
      </c>
      <c r="L6" s="18" t="s">
        <v>179</v>
      </c>
      <c r="M6" s="19" t="s">
        <v>8</v>
      </c>
      <c r="N6" s="12" t="s">
        <v>180</v>
      </c>
      <c r="P6" s="12" t="s">
        <v>181</v>
      </c>
    </row>
    <row r="7" spans="2:16">
      <c r="D7" s="12" t="s">
        <v>182</v>
      </c>
      <c r="H7" s="12" t="s">
        <v>183</v>
      </c>
      <c r="J7" s="12" t="s">
        <v>184</v>
      </c>
      <c r="M7" s="12" t="s">
        <v>9</v>
      </c>
      <c r="N7" s="12" t="s">
        <v>185</v>
      </c>
      <c r="P7" s="12" t="s">
        <v>186</v>
      </c>
    </row>
    <row r="8" spans="2:16">
      <c r="D8" s="12" t="s">
        <v>187</v>
      </c>
      <c r="H8" s="12" t="s">
        <v>99</v>
      </c>
      <c r="J8" s="12" t="s">
        <v>188</v>
      </c>
      <c r="M8" s="12" t="s">
        <v>189</v>
      </c>
      <c r="N8" s="12" t="s">
        <v>20</v>
      </c>
      <c r="P8" s="12" t="s">
        <v>190</v>
      </c>
    </row>
    <row r="9" spans="2:16">
      <c r="D9" s="12" t="s">
        <v>191</v>
      </c>
      <c r="H9" s="12" t="s">
        <v>192</v>
      </c>
      <c r="J9" s="12" t="s">
        <v>193</v>
      </c>
    </row>
    <row r="10" spans="2:16" ht="15">
      <c r="D10" s="12" t="s">
        <v>194</v>
      </c>
      <c r="H10" s="12" t="s">
        <v>195</v>
      </c>
    </row>
    <row r="11" spans="2:16" ht="15">
      <c r="D11" s="12" t="s">
        <v>196</v>
      </c>
      <c r="H11" s="12" t="s">
        <v>197</v>
      </c>
    </row>
    <row r="12" spans="2:16" ht="15">
      <c r="D12" s="12" t="s">
        <v>198</v>
      </c>
      <c r="H12" s="12" t="s">
        <v>199</v>
      </c>
    </row>
    <row r="13" spans="2:16" ht="15">
      <c r="D13" s="12" t="s">
        <v>200</v>
      </c>
      <c r="H13" s="12" t="s">
        <v>201</v>
      </c>
    </row>
    <row r="14" spans="2:16" ht="15">
      <c r="D14" s="12" t="s">
        <v>202</v>
      </c>
      <c r="H14" s="12" t="s">
        <v>112</v>
      </c>
    </row>
    <row r="15" spans="2:16" ht="15">
      <c r="D15" s="12" t="s">
        <v>124</v>
      </c>
    </row>
    <row r="16" spans="2:16" ht="15">
      <c r="D16" s="12" t="s">
        <v>203</v>
      </c>
    </row>
    <row r="17" spans="4:4" ht="15">
      <c r="D17" s="12" t="s">
        <v>204</v>
      </c>
    </row>
    <row r="18" spans="4:4" ht="15">
      <c r="D18" s="12" t="s">
        <v>205</v>
      </c>
    </row>
    <row r="19" spans="4:4" ht="15">
      <c r="D19" s="12" t="s">
        <v>206</v>
      </c>
    </row>
    <row r="20" spans="4:4" ht="15">
      <c r="D20" s="12" t="s">
        <v>207</v>
      </c>
    </row>
    <row r="21" spans="4:4" ht="15">
      <c r="D21" s="12" t="s">
        <v>208</v>
      </c>
    </row>
    <row r="22" spans="4:4" ht="15">
      <c r="D22" s="12" t="s">
        <v>208</v>
      </c>
    </row>
    <row r="23" spans="4:4" ht="15">
      <c r="D23" s="12" t="s">
        <v>209</v>
      </c>
    </row>
    <row r="24" spans="4:4" ht="15">
      <c r="D24" s="12" t="s">
        <v>210</v>
      </c>
    </row>
    <row r="25" spans="4:4" ht="15">
      <c r="D25" s="12" t="s">
        <v>211</v>
      </c>
    </row>
    <row r="26" spans="4:4" ht="15">
      <c r="D26" s="12" t="s">
        <v>212</v>
      </c>
    </row>
    <row r="27" spans="4:4" ht="15">
      <c r="D27" s="12" t="s">
        <v>213</v>
      </c>
    </row>
    <row r="28" spans="4:4" ht="15">
      <c r="D28" s="12" t="s">
        <v>95</v>
      </c>
    </row>
    <row r="29" spans="4:4" ht="15">
      <c r="D29" s="12" t="s">
        <v>214</v>
      </c>
    </row>
    <row r="30" spans="4:4" ht="15">
      <c r="D30" s="12" t="s">
        <v>215</v>
      </c>
    </row>
    <row r="31" spans="4:4" ht="15">
      <c r="D31" s="12" t="s">
        <v>216</v>
      </c>
    </row>
    <row r="32" spans="4:4" ht="15">
      <c r="D32" s="12" t="s">
        <v>217</v>
      </c>
    </row>
    <row r="33" spans="4:4" ht="15">
      <c r="D33" s="12" t="s">
        <v>218</v>
      </c>
    </row>
    <row r="34" spans="4:4" ht="15">
      <c r="D34" s="12" t="s">
        <v>219</v>
      </c>
    </row>
    <row r="35" spans="4:4" ht="15">
      <c r="D35" s="12" t="s">
        <v>220</v>
      </c>
    </row>
    <row r="36" spans="4:4" ht="15">
      <c r="D36" s="12" t="s">
        <v>221</v>
      </c>
    </row>
    <row r="37" spans="4:4" ht="15">
      <c r="D37" s="12" t="s">
        <v>222</v>
      </c>
    </row>
    <row r="38" spans="4:4" ht="15">
      <c r="D38" s="12" t="s">
        <v>223</v>
      </c>
    </row>
    <row r="39" spans="4:4" ht="15">
      <c r="D39" s="12" t="s">
        <v>224</v>
      </c>
    </row>
    <row r="40" spans="4:4" ht="15">
      <c r="D40" s="12" t="s">
        <v>225</v>
      </c>
    </row>
    <row r="41" spans="4:4" ht="15">
      <c r="D41" s="12" t="s">
        <v>226</v>
      </c>
    </row>
    <row r="42" spans="4:4" ht="15">
      <c r="D42" s="12" t="s">
        <v>227</v>
      </c>
    </row>
    <row r="43" spans="4:4" ht="15">
      <c r="D43" s="12" t="s">
        <v>228</v>
      </c>
    </row>
    <row r="44" spans="4:4" ht="15">
      <c r="D44" s="12" t="s">
        <v>229</v>
      </c>
    </row>
    <row r="45" spans="4:4" ht="15">
      <c r="D45" s="12" t="s">
        <v>230</v>
      </c>
    </row>
    <row r="46" spans="4:4" ht="15">
      <c r="D46" s="12" t="s">
        <v>231</v>
      </c>
    </row>
    <row r="47" spans="4:4" ht="15">
      <c r="D47" s="12" t="s">
        <v>232</v>
      </c>
    </row>
    <row r="48" spans="4:4" ht="15">
      <c r="D48" s="12" t="s">
        <v>233</v>
      </c>
    </row>
    <row r="49" spans="4:4" ht="15">
      <c r="D49" s="12" t="s">
        <v>234</v>
      </c>
    </row>
    <row r="50" spans="4:4" ht="15">
      <c r="D50" s="12" t="s">
        <v>235</v>
      </c>
    </row>
    <row r="51" spans="4:4" ht="15">
      <c r="D51" s="12" t="s">
        <v>236</v>
      </c>
    </row>
    <row r="52" spans="4:4" ht="15">
      <c r="D52" s="12" t="s">
        <v>237</v>
      </c>
    </row>
    <row r="53" spans="4:4" ht="15">
      <c r="D53" s="12" t="s">
        <v>238</v>
      </c>
    </row>
    <row r="54" spans="4:4" ht="15">
      <c r="D54" s="12" t="s">
        <v>239</v>
      </c>
    </row>
    <row r="55" spans="4:4" ht="15">
      <c r="D55" s="12" t="s">
        <v>240</v>
      </c>
    </row>
    <row r="56" spans="4:4" ht="15">
      <c r="D56" s="12" t="s">
        <v>241</v>
      </c>
    </row>
    <row r="57" spans="4:4" ht="15">
      <c r="D57" s="12" t="s">
        <v>242</v>
      </c>
    </row>
    <row r="58" spans="4:4" ht="15">
      <c r="D58" s="12" t="s">
        <v>243</v>
      </c>
    </row>
    <row r="59" spans="4:4" ht="15">
      <c r="D59" s="12" t="s">
        <v>244</v>
      </c>
    </row>
    <row r="60" spans="4:4" ht="15">
      <c r="D60" s="12" t="s">
        <v>245</v>
      </c>
    </row>
    <row r="61" spans="4:4" ht="15">
      <c r="D61" s="12" t="s">
        <v>246</v>
      </c>
    </row>
    <row r="62" spans="4:4" ht="15">
      <c r="D62" s="12" t="s">
        <v>247</v>
      </c>
    </row>
    <row r="63" spans="4:4" ht="15">
      <c r="D63" s="12" t="s">
        <v>248</v>
      </c>
    </row>
    <row r="64" spans="4:4" ht="15">
      <c r="D64" s="12" t="s">
        <v>249</v>
      </c>
    </row>
    <row r="65" spans="4:4" ht="15">
      <c r="D65" s="12" t="s">
        <v>82</v>
      </c>
    </row>
    <row r="66" spans="4:4" ht="15">
      <c r="D66" s="12" t="s">
        <v>250</v>
      </c>
    </row>
    <row r="67" spans="4:4" ht="15">
      <c r="D67" s="12" t="s">
        <v>251</v>
      </c>
    </row>
    <row r="68" spans="4:4" ht="15">
      <c r="D68" s="12" t="s">
        <v>252</v>
      </c>
    </row>
    <row r="69" spans="4:4" ht="15">
      <c r="D69" s="12" t="s">
        <v>253</v>
      </c>
    </row>
    <row r="70" spans="4:4" ht="15">
      <c r="D70" s="12" t="s">
        <v>254</v>
      </c>
    </row>
    <row r="71" spans="4:4" ht="15">
      <c r="D71" s="12" t="s">
        <v>255</v>
      </c>
    </row>
    <row r="72" spans="4:4" ht="15">
      <c r="D72" s="12" t="s">
        <v>256</v>
      </c>
    </row>
    <row r="73" spans="4:4" ht="15">
      <c r="D73" s="12" t="s">
        <v>257</v>
      </c>
    </row>
    <row r="74" spans="4:4" ht="15">
      <c r="D74" s="12" t="s">
        <v>258</v>
      </c>
    </row>
    <row r="75" spans="4:4" ht="15">
      <c r="D75" s="12" t="s">
        <v>259</v>
      </c>
    </row>
    <row r="76" spans="4:4" ht="15">
      <c r="D76" s="12" t="s">
        <v>260</v>
      </c>
    </row>
    <row r="77" spans="4:4" ht="15">
      <c r="D77" s="12" t="s">
        <v>261</v>
      </c>
    </row>
    <row r="78" spans="4:4" ht="15">
      <c r="D78" s="12" t="s">
        <v>262</v>
      </c>
    </row>
    <row r="79" spans="4:4" ht="15">
      <c r="D79" s="12" t="s">
        <v>263</v>
      </c>
    </row>
    <row r="80" spans="4:4" ht="15">
      <c r="D80" s="12" t="s">
        <v>264</v>
      </c>
    </row>
    <row r="81" spans="4:4" ht="15">
      <c r="D81" s="12" t="s">
        <v>265</v>
      </c>
    </row>
    <row r="82" spans="4:4" ht="15">
      <c r="D82" s="12" t="s">
        <v>266</v>
      </c>
    </row>
    <row r="83" spans="4:4" ht="15">
      <c r="D83" s="12" t="s">
        <v>267</v>
      </c>
    </row>
    <row r="84" spans="4:4" ht="15">
      <c r="D84" s="12" t="s">
        <v>268</v>
      </c>
    </row>
    <row r="85" spans="4:4" ht="15">
      <c r="D85" s="12" t="s">
        <v>269</v>
      </c>
    </row>
    <row r="86" spans="4:4" ht="15">
      <c r="D86" s="12" t="s">
        <v>270</v>
      </c>
    </row>
    <row r="87" spans="4:4" ht="15">
      <c r="D87" s="12" t="s">
        <v>112</v>
      </c>
    </row>
    <row r="88" spans="4:4" ht="15">
      <c r="D88" s="12" t="s">
        <v>271</v>
      </c>
    </row>
    <row r="89" spans="4:4" ht="15">
      <c r="D89" s="12" t="s">
        <v>272</v>
      </c>
    </row>
    <row r="90" spans="4:4" ht="15">
      <c r="D90" s="12" t="s">
        <v>273</v>
      </c>
    </row>
    <row r="91" spans="4:4" ht="15">
      <c r="D91" s="12" t="s">
        <v>274</v>
      </c>
    </row>
    <row r="92" spans="4:4" ht="15">
      <c r="D92" s="12" t="s">
        <v>275</v>
      </c>
    </row>
    <row r="93" spans="4:4" ht="15">
      <c r="D93" s="12" t="s">
        <v>276</v>
      </c>
    </row>
    <row r="94" spans="4:4" ht="15">
      <c r="D94" s="12" t="s">
        <v>277</v>
      </c>
    </row>
    <row r="95" spans="4:4" ht="15">
      <c r="D95" s="12" t="s">
        <v>278</v>
      </c>
    </row>
    <row r="96" spans="4:4" ht="15">
      <c r="D96" s="12" t="s">
        <v>279</v>
      </c>
    </row>
    <row r="97" spans="4:4" ht="15">
      <c r="D97" s="12" t="s">
        <v>280</v>
      </c>
    </row>
    <row r="98" spans="4:4" ht="15">
      <c r="D98" s="12" t="s">
        <v>281</v>
      </c>
    </row>
    <row r="99" spans="4:4" ht="15">
      <c r="D99" s="12" t="s">
        <v>282</v>
      </c>
    </row>
    <row r="100" spans="4:4" ht="15">
      <c r="D100" s="12" t="s">
        <v>283</v>
      </c>
    </row>
    <row r="101" spans="4:4" ht="15">
      <c r="D101" s="12" t="s">
        <v>284</v>
      </c>
    </row>
    <row r="102" spans="4:4" ht="15">
      <c r="D102" s="12" t="s">
        <v>285</v>
      </c>
    </row>
    <row r="103" spans="4:4" ht="15">
      <c r="D103" s="12" t="s">
        <v>286</v>
      </c>
    </row>
    <row r="104" spans="4:4" ht="15">
      <c r="D104" s="12" t="s">
        <v>287</v>
      </c>
    </row>
    <row r="105" spans="4:4" ht="15">
      <c r="D105" s="12" t="s">
        <v>288</v>
      </c>
    </row>
  </sheetData>
  <sortState xmlns:xlrd2="http://schemas.microsoft.com/office/spreadsheetml/2017/richdata2" ref="D3:D105">
    <sortCondition ref="D3"/>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44"/>
  <sheetViews>
    <sheetView workbookViewId="0">
      <selection activeCell="E6" sqref="E6"/>
    </sheetView>
  </sheetViews>
  <sheetFormatPr defaultColWidth="9.140625" defaultRowHeight="14.45"/>
  <cols>
    <col min="1" max="1" width="10.7109375" style="2" customWidth="1"/>
    <col min="2" max="3" width="4.5703125" style="2" customWidth="1"/>
    <col min="4" max="4" width="42.28515625" style="2" customWidth="1"/>
    <col min="5" max="5" width="13.5703125" style="79" customWidth="1"/>
    <col min="6" max="6" width="12.7109375" style="2" customWidth="1"/>
    <col min="7" max="7" width="18.5703125" style="2" bestFit="1" customWidth="1"/>
    <col min="8" max="8" width="11.28515625" style="2" bestFit="1" customWidth="1"/>
    <col min="9" max="16384" width="9.140625" style="2"/>
  </cols>
  <sheetData>
    <row r="2" spans="2:14">
      <c r="B2" s="254" t="s">
        <v>289</v>
      </c>
      <c r="C2" s="254"/>
      <c r="D2" s="255"/>
      <c r="E2" s="107" t="s">
        <v>290</v>
      </c>
      <c r="F2" s="107" t="s">
        <v>291</v>
      </c>
      <c r="G2" s="107" t="s">
        <v>292</v>
      </c>
    </row>
    <row r="3" spans="2:14" ht="15" customHeight="1">
      <c r="B3" s="71" t="s">
        <v>293</v>
      </c>
      <c r="C3" s="72"/>
      <c r="D3" s="72"/>
      <c r="E3" s="108" t="str">
        <f>COUNTIF(CourseList!T:T, "Yes") &amp; " /" &amp; (COUNTIF(CourseList!T:T, "Yes") + COUNTIF(CourseList!T:T, "No"))</f>
        <v>4 /4</v>
      </c>
      <c r="F3" s="109">
        <f>IFERROR(COUNTIF(CourseList!T:T, "Yes") / (COUNTIF(CourseList!T:T, "Yes") + COUNTIF(CourseList!T:T, "No")), 0)</f>
        <v>1</v>
      </c>
      <c r="G3" s="106"/>
      <c r="I3" s="256" t="s">
        <v>294</v>
      </c>
      <c r="J3" s="257"/>
      <c r="K3" s="262">
        <f>MIN(G3:G10)</f>
        <v>1</v>
      </c>
    </row>
    <row r="4" spans="2:14" ht="15" customHeight="1">
      <c r="B4" s="73"/>
      <c r="C4" s="74" t="s">
        <v>295</v>
      </c>
      <c r="D4" s="74"/>
      <c r="E4" s="105" t="str">
        <f>COUNTIF(CourseList!U:U, "Yes") &amp; " /" &amp; (COUNTIF(CourseList!U:U, "Yes") + COUNTIF(CourseList!U:U, "No"))</f>
        <v>3 /4</v>
      </c>
      <c r="F4" s="110">
        <f>IFERROR(COUNTIF(CourseList!U:U, "Yes") / (COUNTIF(CourseList!U:U, "Yes") + COUNTIF(CourseList!U:U, "No")), 0)</f>
        <v>0.75</v>
      </c>
      <c r="G4" s="180">
        <f>_xlfn.IFS(F4&lt;0.49, 1, F4&lt;1, 2, F4=1, 3)</f>
        <v>2</v>
      </c>
      <c r="I4" s="258"/>
      <c r="J4" s="259"/>
      <c r="K4" s="263"/>
    </row>
    <row r="5" spans="2:14" ht="15" customHeight="1">
      <c r="B5" s="71" t="s">
        <v>296</v>
      </c>
      <c r="C5" s="72"/>
      <c r="D5" s="72"/>
      <c r="E5" s="105" t="str">
        <f>COUNTIF(CourseList!V:V, "Yes") &amp; " /" &amp; (COUNTIF(CourseList!V:V, "Yes") + COUNTIF(CourseList!V:V, "No"))</f>
        <v>3 /4</v>
      </c>
      <c r="F5" s="110">
        <f>IFERROR(COUNTIF(CourseList!V:V, "Yes") / (COUNTIF(CourseList!V:V, "Yes") + COUNTIF(CourseList!V:V, "No")), 0)</f>
        <v>0.75</v>
      </c>
      <c r="G5" s="181"/>
      <c r="I5" s="258"/>
      <c r="J5" s="259"/>
      <c r="K5" s="263"/>
    </row>
    <row r="6" spans="2:14" ht="15" customHeight="1">
      <c r="B6" s="73"/>
      <c r="C6" s="74" t="s">
        <v>295</v>
      </c>
      <c r="D6" s="74"/>
      <c r="E6" s="105" t="str">
        <f>COUNTIF(CourseList!W:W, "Yes") &amp; " /" &amp; (COUNTIF(CourseList!W:W, "Yes") + COUNTIF(CourseList!W:W, "No"))</f>
        <v>3 /4</v>
      </c>
      <c r="F6" s="110">
        <f>IFERROR(COUNTIF(CourseList!W:W, "Yes") / (COUNTIF(CourseList!W:W, "Yes") + COUNTIF(CourseList!W:W, "No")), 0)</f>
        <v>0.75</v>
      </c>
      <c r="G6" s="182">
        <f>_xlfn.IFS(F6&lt;0.49, 1, F6&lt;1, 2, F6=1, 3)</f>
        <v>2</v>
      </c>
      <c r="I6" s="260"/>
      <c r="J6" s="261"/>
      <c r="K6" s="264"/>
    </row>
    <row r="7" spans="2:14">
      <c r="B7" s="71" t="s">
        <v>297</v>
      </c>
      <c r="C7" s="72"/>
      <c r="D7" s="72"/>
      <c r="E7" s="105" t="str">
        <f>COUNTIF(CourseList!AA:AA, "Yes") &amp; " /" &amp; (COUNTIF(CourseList!AA:AA, "Yes") + COUNTIF(CourseList!AA:AA, "No"))</f>
        <v>3 /4</v>
      </c>
      <c r="F7" s="110">
        <f>IFERROR(COUNTIF(CourseList!AA:AA, "Yes") / (COUNTIF(CourseList!AA:AA, "Yes") + COUNTIF(CourseList!AA:AA, "No")), 0)</f>
        <v>0.75</v>
      </c>
      <c r="G7" s="181"/>
    </row>
    <row r="8" spans="2:14">
      <c r="B8" s="73"/>
      <c r="C8" s="74" t="s">
        <v>295</v>
      </c>
      <c r="D8" s="74"/>
      <c r="E8" s="105" t="str">
        <f>COUNTIF(CourseList!AB:AB, "Yes") &amp; " /" &amp; (COUNTIF(CourseList!AB:AB, "Yes") + COUNTIF(CourseList!AB:AB, "No"))</f>
        <v>3 /4</v>
      </c>
      <c r="F8" s="110">
        <f>IFERROR(COUNTIF(CourseList!AB:AB, "Yes") / (COUNTIF(CourseList!AB:AB, "Yes") + COUNTIF(CourseList!AB:AB, "No")), 0)</f>
        <v>0.75</v>
      </c>
      <c r="G8" s="182">
        <f>_xlfn.IFS(F8&lt;0.49, 1, F8&lt;1, 2, F8=1, 3)</f>
        <v>2</v>
      </c>
    </row>
    <row r="9" spans="2:14" ht="15" customHeight="1">
      <c r="B9" s="71"/>
      <c r="C9" s="72"/>
      <c r="D9" s="72"/>
      <c r="E9" s="75"/>
      <c r="F9" s="72"/>
      <c r="G9" s="183"/>
      <c r="I9" s="245" t="s">
        <v>298</v>
      </c>
      <c r="J9" s="246"/>
      <c r="K9" s="246"/>
      <c r="L9" s="246"/>
      <c r="M9" s="246"/>
      <c r="N9" s="247"/>
    </row>
    <row r="10" spans="2:14">
      <c r="B10" s="265" t="s">
        <v>299</v>
      </c>
      <c r="C10" s="266"/>
      <c r="D10" s="266"/>
      <c r="E10" s="127" t="str">
        <f>Scheduling!D22</f>
        <v>No</v>
      </c>
      <c r="F10" s="113"/>
      <c r="G10" s="182">
        <f>_xlfn.IFS(E10=0, 3, E10="Yes", 3, E10="No", 1)</f>
        <v>1</v>
      </c>
      <c r="I10" s="248"/>
      <c r="J10" s="249"/>
      <c r="K10" s="249"/>
      <c r="L10" s="249"/>
      <c r="M10" s="249"/>
      <c r="N10" s="250"/>
    </row>
    <row r="11" spans="2:14">
      <c r="B11" s="71" t="s">
        <v>300</v>
      </c>
      <c r="C11" s="72"/>
      <c r="D11" s="72"/>
      <c r="E11" s="127"/>
      <c r="F11" s="113"/>
      <c r="G11" s="182"/>
      <c r="I11" s="251"/>
      <c r="J11" s="252"/>
      <c r="K11" s="252"/>
      <c r="L11" s="252"/>
      <c r="M11" s="252"/>
      <c r="N11" s="253"/>
    </row>
    <row r="12" spans="2:14">
      <c r="B12" s="71"/>
      <c r="C12" s="72" t="s">
        <v>301</v>
      </c>
      <c r="D12" s="72"/>
      <c r="E12" s="75" t="str">
        <f>Scheduling!D24</f>
        <v>Yes</v>
      </c>
      <c r="F12" s="128"/>
      <c r="G12" s="182">
        <f>_xlfn.IFS(E12=0, 3, E12="Yes", 3, E12="No", 1)</f>
        <v>3</v>
      </c>
    </row>
    <row r="13" spans="2:14" ht="15" customHeight="1">
      <c r="B13" s="71"/>
      <c r="C13" s="72" t="s">
        <v>302</v>
      </c>
      <c r="D13" s="72"/>
      <c r="E13" s="75" t="str">
        <f>Scheduling!D25</f>
        <v>Yes</v>
      </c>
      <c r="F13" s="72"/>
      <c r="G13" s="182">
        <f t="shared" ref="G13:G14" si="0">_xlfn.IFS(E13=0, 3, E13="Yes", 3, E13="No", 1)</f>
        <v>3</v>
      </c>
      <c r="I13" s="245" t="s">
        <v>303</v>
      </c>
      <c r="J13" s="246"/>
      <c r="K13" s="246"/>
      <c r="L13" s="246"/>
      <c r="M13" s="246"/>
      <c r="N13" s="247"/>
    </row>
    <row r="14" spans="2:14">
      <c r="B14" s="71"/>
      <c r="C14" s="72" t="s">
        <v>304</v>
      </c>
      <c r="D14" s="72"/>
      <c r="E14" s="75" t="str">
        <f>Scheduling!D26</f>
        <v>Yes</v>
      </c>
      <c r="F14" s="18"/>
      <c r="G14" s="182">
        <f t="shared" si="0"/>
        <v>3</v>
      </c>
      <c r="I14" s="248"/>
      <c r="J14" s="249"/>
      <c r="K14" s="249"/>
      <c r="L14" s="249"/>
      <c r="M14" s="249"/>
      <c r="N14" s="250"/>
    </row>
    <row r="15" spans="2:14">
      <c r="B15" s="104" t="s">
        <v>305</v>
      </c>
      <c r="C15" s="52"/>
      <c r="D15" s="52"/>
      <c r="E15" s="76"/>
      <c r="F15" s="12"/>
      <c r="G15" s="77"/>
      <c r="I15" s="251"/>
      <c r="J15" s="252"/>
      <c r="K15" s="252"/>
      <c r="L15" s="252"/>
      <c r="M15" s="252"/>
      <c r="N15" s="253"/>
    </row>
    <row r="16" spans="2:14">
      <c r="B16" s="104"/>
      <c r="C16" s="52" t="s">
        <v>306</v>
      </c>
      <c r="D16" s="52"/>
      <c r="E16" s="97">
        <f>COUNTA(CourseList!D:D)-1</f>
        <v>4</v>
      </c>
      <c r="F16" s="98"/>
      <c r="G16" s="99">
        <f>IF(E16 &lt;12, 3, 2)</f>
        <v>3</v>
      </c>
    </row>
    <row r="17" spans="2:14" ht="15" customHeight="1">
      <c r="B17" s="104"/>
      <c r="C17" s="52" t="s">
        <v>307</v>
      </c>
      <c r="D17" s="52"/>
      <c r="E17" s="100">
        <f>IFERROR(AVERAGE(CourseList!G:G), 0)</f>
        <v>302.25</v>
      </c>
      <c r="F17" s="101"/>
      <c r="G17" s="102">
        <f>_xlfn.IFS(E17&lt;=250, 3, E17&lt;=300, 2, E17&gt;300,1)</f>
        <v>1</v>
      </c>
      <c r="I17" s="245" t="s">
        <v>308</v>
      </c>
      <c r="J17" s="246"/>
      <c r="K17" s="246"/>
      <c r="L17" s="246"/>
      <c r="M17" s="246"/>
      <c r="N17" s="247"/>
    </row>
    <row r="18" spans="2:14">
      <c r="B18" s="104"/>
      <c r="C18" s="52" t="s">
        <v>309</v>
      </c>
      <c r="D18" s="52"/>
      <c r="E18" s="119" cm="1">
        <f t="array" ref="E18">SUMPRODUCT((CourseList!P4:R100&lt;&gt;"") / COUNTIF(CourseList!P4:R100,CourseList!P4:R100 &amp; ""))</f>
        <v>2</v>
      </c>
      <c r="F18" s="103"/>
      <c r="G18" s="150">
        <f>IF(E18 &lt;4, 3, 1)</f>
        <v>3</v>
      </c>
      <c r="I18" s="248"/>
      <c r="J18" s="249"/>
      <c r="K18" s="249"/>
      <c r="L18" s="249"/>
      <c r="M18" s="249"/>
      <c r="N18" s="250"/>
    </row>
    <row r="19" spans="2:14">
      <c r="B19" s="104"/>
      <c r="C19" s="52" t="s">
        <v>310</v>
      </c>
      <c r="D19" s="52"/>
      <c r="E19" s="129">
        <f>COUNTIF(OccupationList!K:K, "No")</f>
        <v>2</v>
      </c>
      <c r="F19" s="130"/>
      <c r="G19" s="148">
        <f>IF(E19=0,3,1)</f>
        <v>1</v>
      </c>
      <c r="I19" s="251"/>
      <c r="J19" s="252"/>
      <c r="K19" s="252"/>
      <c r="L19" s="252"/>
      <c r="M19" s="252"/>
      <c r="N19" s="253"/>
    </row>
    <row r="20" spans="2:14">
      <c r="B20" s="131"/>
      <c r="C20" s="52" t="s">
        <v>311</v>
      </c>
      <c r="D20" s="132"/>
      <c r="E20" s="133">
        <f>COUNTIF(OccupationList!K:K, "Yes")</f>
        <v>0</v>
      </c>
      <c r="F20" s="134"/>
      <c r="G20" s="149">
        <f>IF(E20 &lt;= 4, 3, 1)</f>
        <v>3</v>
      </c>
    </row>
    <row r="21" spans="2:14">
      <c r="C21" s="78"/>
    </row>
    <row r="23" spans="2:14">
      <c r="B23" s="80" t="s">
        <v>312</v>
      </c>
      <c r="C23" s="81"/>
      <c r="D23" s="81"/>
      <c r="E23" s="81"/>
      <c r="F23" s="81"/>
      <c r="G23" s="82"/>
      <c r="I23" s="118"/>
    </row>
    <row r="24" spans="2:14">
      <c r="B24" s="83"/>
      <c r="C24" s="84"/>
      <c r="D24" s="84"/>
      <c r="E24" s="85" t="s">
        <v>313</v>
      </c>
      <c r="F24" s="85" t="s">
        <v>314</v>
      </c>
      <c r="G24" s="86" t="s">
        <v>315</v>
      </c>
    </row>
    <row r="25" spans="2:14">
      <c r="B25" s="71" t="s">
        <v>316</v>
      </c>
      <c r="C25" s="72"/>
      <c r="D25" s="72"/>
      <c r="E25" s="87"/>
      <c r="F25" s="87"/>
      <c r="G25" s="88"/>
    </row>
    <row r="26" spans="2:14">
      <c r="B26" s="71"/>
      <c r="C26" s="72" t="s">
        <v>317</v>
      </c>
      <c r="D26" s="72"/>
      <c r="E26" s="87" t="s">
        <v>318</v>
      </c>
      <c r="F26" s="87" t="s">
        <v>319</v>
      </c>
      <c r="G26" s="89">
        <v>1</v>
      </c>
    </row>
    <row r="27" spans="2:14">
      <c r="B27" s="71"/>
      <c r="C27" s="72"/>
      <c r="D27" s="72" t="s">
        <v>295</v>
      </c>
      <c r="E27" s="87" t="s">
        <v>318</v>
      </c>
      <c r="F27" s="87" t="s">
        <v>319</v>
      </c>
      <c r="G27" s="89">
        <v>1</v>
      </c>
    </row>
    <row r="28" spans="2:14">
      <c r="B28" s="71"/>
      <c r="C28" s="72" t="s">
        <v>320</v>
      </c>
      <c r="D28" s="72"/>
      <c r="E28" s="87" t="s">
        <v>318</v>
      </c>
      <c r="F28" s="87" t="s">
        <v>319</v>
      </c>
      <c r="G28" s="89">
        <v>1</v>
      </c>
    </row>
    <row r="29" spans="2:14">
      <c r="B29" s="71"/>
      <c r="C29" s="72"/>
      <c r="D29" s="72" t="s">
        <v>295</v>
      </c>
      <c r="E29" s="87" t="s">
        <v>318</v>
      </c>
      <c r="F29" s="87" t="s">
        <v>319</v>
      </c>
      <c r="G29" s="89">
        <v>1</v>
      </c>
    </row>
    <row r="30" spans="2:14">
      <c r="B30" s="71"/>
      <c r="C30" s="72" t="s">
        <v>321</v>
      </c>
      <c r="D30" s="72"/>
      <c r="E30" s="87" t="s">
        <v>318</v>
      </c>
      <c r="F30" s="87" t="s">
        <v>319</v>
      </c>
      <c r="G30" s="89">
        <v>1</v>
      </c>
    </row>
    <row r="31" spans="2:14">
      <c r="B31" s="71"/>
      <c r="C31" s="72"/>
      <c r="D31" s="72" t="s">
        <v>295</v>
      </c>
      <c r="E31" s="87" t="s">
        <v>318</v>
      </c>
      <c r="F31" s="87" t="s">
        <v>319</v>
      </c>
      <c r="G31" s="89">
        <v>1</v>
      </c>
    </row>
    <row r="32" spans="2:14">
      <c r="B32" s="71" t="s">
        <v>299</v>
      </c>
      <c r="C32" s="72"/>
      <c r="D32" s="72"/>
      <c r="E32" s="87" t="s">
        <v>322</v>
      </c>
      <c r="F32" s="87" t="s">
        <v>322</v>
      </c>
      <c r="G32" s="89">
        <v>1</v>
      </c>
    </row>
    <row r="33" spans="2:7">
      <c r="B33" s="71" t="s">
        <v>323</v>
      </c>
      <c r="C33" s="72"/>
      <c r="D33" s="72"/>
      <c r="E33" s="87" t="s">
        <v>322</v>
      </c>
      <c r="F33" s="87" t="s">
        <v>322</v>
      </c>
      <c r="G33" s="89">
        <v>1</v>
      </c>
    </row>
    <row r="34" spans="2:7">
      <c r="B34" s="71" t="s">
        <v>300</v>
      </c>
      <c r="C34" s="72"/>
      <c r="D34" s="72"/>
      <c r="E34" s="87"/>
      <c r="F34" s="87"/>
      <c r="G34" s="88"/>
    </row>
    <row r="35" spans="2:7">
      <c r="B35" s="71"/>
      <c r="C35" s="72" t="s">
        <v>301</v>
      </c>
      <c r="D35" s="72"/>
      <c r="E35" s="87" t="s">
        <v>324</v>
      </c>
      <c r="F35" s="87" t="s">
        <v>324</v>
      </c>
      <c r="G35" s="89">
        <v>1</v>
      </c>
    </row>
    <row r="36" spans="2:7">
      <c r="B36" s="71"/>
      <c r="C36" s="72" t="s">
        <v>302</v>
      </c>
      <c r="D36" s="72"/>
      <c r="E36" s="90">
        <v>1</v>
      </c>
      <c r="F36" s="90">
        <v>1</v>
      </c>
      <c r="G36" s="91">
        <v>1</v>
      </c>
    </row>
    <row r="37" spans="2:7">
      <c r="B37" s="71"/>
      <c r="C37" s="72" t="s">
        <v>304</v>
      </c>
      <c r="D37" s="72"/>
      <c r="E37" s="90">
        <v>1</v>
      </c>
      <c r="F37" s="90">
        <v>1</v>
      </c>
      <c r="G37" s="91">
        <v>1</v>
      </c>
    </row>
    <row r="38" spans="2:7">
      <c r="B38" s="71" t="s">
        <v>305</v>
      </c>
      <c r="C38" s="72"/>
      <c r="D38" s="72"/>
      <c r="E38" s="72"/>
      <c r="F38" s="72"/>
      <c r="G38" s="92"/>
    </row>
    <row r="39" spans="2:7">
      <c r="B39" s="71"/>
      <c r="C39" s="72" t="s">
        <v>325</v>
      </c>
      <c r="D39" s="72"/>
      <c r="E39" s="135" t="s">
        <v>326</v>
      </c>
      <c r="F39" s="135" t="s">
        <v>170</v>
      </c>
      <c r="G39" s="92" t="s">
        <v>327</v>
      </c>
    </row>
    <row r="40" spans="2:7">
      <c r="B40" s="71"/>
      <c r="C40" s="72" t="s">
        <v>328</v>
      </c>
      <c r="D40" s="72"/>
      <c r="E40" s="135" t="s">
        <v>329</v>
      </c>
      <c r="F40" s="136" t="s">
        <v>330</v>
      </c>
      <c r="G40" s="91" t="s">
        <v>331</v>
      </c>
    </row>
    <row r="41" spans="2:7">
      <c r="B41" s="71"/>
      <c r="C41" s="72" t="s">
        <v>332</v>
      </c>
      <c r="D41" s="72"/>
      <c r="E41" s="135" t="s">
        <v>333</v>
      </c>
      <c r="F41" s="136" t="s">
        <v>170</v>
      </c>
      <c r="G41" s="93" t="s">
        <v>334</v>
      </c>
    </row>
    <row r="42" spans="2:7">
      <c r="B42" s="104"/>
      <c r="C42" s="52" t="s">
        <v>335</v>
      </c>
      <c r="D42" s="52"/>
      <c r="E42" s="137" t="s">
        <v>336</v>
      </c>
      <c r="F42" s="138" t="s">
        <v>170</v>
      </c>
      <c r="G42" s="139" t="s">
        <v>337</v>
      </c>
    </row>
    <row r="43" spans="2:7">
      <c r="B43" s="104"/>
      <c r="C43" s="52" t="s">
        <v>338</v>
      </c>
      <c r="D43" s="52"/>
      <c r="E43" s="137" t="s">
        <v>339</v>
      </c>
      <c r="F43" s="138" t="s">
        <v>170</v>
      </c>
      <c r="G43" s="139" t="s">
        <v>340</v>
      </c>
    </row>
    <row r="44" spans="2:7">
      <c r="B44" s="94"/>
      <c r="C44" s="95"/>
      <c r="D44" s="95"/>
      <c r="E44" s="95"/>
      <c r="F44" s="95"/>
      <c r="G44" s="96"/>
    </row>
  </sheetData>
  <mergeCells count="7">
    <mergeCell ref="I17:N19"/>
    <mergeCell ref="B2:D2"/>
    <mergeCell ref="I3:J6"/>
    <mergeCell ref="K3:K6"/>
    <mergeCell ref="I9:N11"/>
    <mergeCell ref="B10:D10"/>
    <mergeCell ref="I13:N1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8"/>
  <sheetViews>
    <sheetView workbookViewId="0">
      <selection activeCell="D23" sqref="D23"/>
    </sheetView>
  </sheetViews>
  <sheetFormatPr defaultRowHeight="14.45"/>
  <cols>
    <col min="1" max="1" width="9.140625" style="115"/>
    <col min="2" max="2" width="70.5703125" customWidth="1"/>
    <col min="3" max="3" width="12.140625" customWidth="1"/>
    <col min="4" max="4" width="103.42578125" style="26" bestFit="1" customWidth="1"/>
  </cols>
  <sheetData>
    <row r="1" spans="1:4" s="115" customFormat="1">
      <c r="D1" s="141"/>
    </row>
    <row r="2" spans="1:4" ht="15" customHeight="1">
      <c r="B2" s="123" t="s">
        <v>341</v>
      </c>
      <c r="C2" s="124" t="s">
        <v>342</v>
      </c>
      <c r="D2" s="125" t="s">
        <v>343</v>
      </c>
    </row>
    <row r="3" spans="1:4" s="117" customFormat="1" ht="27" customHeight="1">
      <c r="A3" s="116"/>
      <c r="B3" s="126" t="s">
        <v>344</v>
      </c>
      <c r="C3" s="120">
        <f>Scorecard!G4</f>
        <v>2</v>
      </c>
      <c r="D3" s="142" t="str">
        <f>IF(C3=3, "Your instructor materials meet the required criteria for level 3", "To achieve level 3 status for a review, the schoolhouse must be able to provide all of the instructor materials in a digital format that can be uploaded to a SharePoint (SP) review platform")</f>
        <v>To achieve level 3 status for a review, the schoolhouse must be able to provide all of the instructor materials in a digital format that can be uploaded to a SharePoint (SP) review platform</v>
      </c>
    </row>
    <row r="4" spans="1:4" ht="29.1">
      <c r="B4" s="126" t="s">
        <v>345</v>
      </c>
      <c r="C4" s="121">
        <f>Scorecard!G6</f>
        <v>2</v>
      </c>
      <c r="D4" s="142" t="str">
        <f>IF(C4=3, "Your student materials meet the required criteria for level 3", "To achieve level 3, the schoolhouse must be able to provide all of the student materials in a digital format that can be uploaded to a SharePoint(SP) review platform")</f>
        <v>To achieve level 3, the schoolhouse must be able to provide all of the student materials in a digital format that can be uploaded to a SharePoint(SP) review platform</v>
      </c>
    </row>
    <row r="5" spans="1:4" ht="17.25" customHeight="1">
      <c r="B5" s="126" t="s">
        <v>346</v>
      </c>
      <c r="C5" s="121">
        <f>Scorecard!G8</f>
        <v>2</v>
      </c>
      <c r="D5" s="142" t="str">
        <f>IF(C5=3, "Your assessment materials meet the required criteria for level 3", "To achieve level 3, the schoolhouse must be able to provide all of the assessment and evaluation rubric materials in a digital format that can be uploaded to a SharePoint(SP) review platform")</f>
        <v>To achieve level 3, the schoolhouse must be able to provide all of the assessment and evaluation rubric materials in a digital format that can be uploaded to a SharePoint(SP) review platform</v>
      </c>
    </row>
    <row r="6" spans="1:4">
      <c r="B6" s="122" t="s">
        <v>347</v>
      </c>
      <c r="C6" s="121">
        <f>Scorecard!G10</f>
        <v>1</v>
      </c>
      <c r="D6" s="142" t="str">
        <f>IF(C6=3, "Your ability to access the SP site meets the required criteria for level 3", "To achieve level 3, you must be able to access the SP site")</f>
        <v>To achieve level 3, you must be able to access the SP site</v>
      </c>
    </row>
    <row r="7" spans="1:4">
      <c r="B7" s="122" t="s">
        <v>348</v>
      </c>
      <c r="C7" s="121">
        <f>Scorecard!G12</f>
        <v>3</v>
      </c>
      <c r="D7" s="142" t="str">
        <f>IF(C7=3, "Your POC's availability to load course materials meets the required criteria for level 3", "To achieve level 3, your POC must be able to load course materials 30 days prior to the review")</f>
        <v>Your POC's availability to load course materials meets the required criteria for level 3</v>
      </c>
    </row>
    <row r="8" spans="1:4">
      <c r="B8" s="122" t="s">
        <v>349</v>
      </c>
      <c r="C8" s="121">
        <f>Scorecard!G13</f>
        <v>3</v>
      </c>
      <c r="D8" s="142" t="str">
        <f>IF(C8=3, "Your POC's week of review availability meets the required criteria for level 3", "To achieve level 3, A designated POC must be available to provide a virtual in-briefing to the faculty team")</f>
        <v>Your POC's week of review availability meets the required criteria for level 3</v>
      </c>
    </row>
    <row r="9" spans="1:4">
      <c r="B9" s="122" t="s">
        <v>350</v>
      </c>
      <c r="C9" s="121">
        <f>Scorecard!G14</f>
        <v>3</v>
      </c>
      <c r="D9" s="142" t="str">
        <f>IF(C9=3, "Your POC's week of review ability meets the required criteria for level 3", "To achieve level 3, A designated POC must be available the week of the review to provide a timely answer to any questions the faculty evaluators may have regarding any aspect of the review process")</f>
        <v>Your POC's week of review ability meets the required criteria for level 3</v>
      </c>
    </row>
    <row r="10" spans="1:4">
      <c r="B10" s="122" t="s">
        <v>351</v>
      </c>
      <c r="C10" s="121">
        <f>Scorecard!G16</f>
        <v>3</v>
      </c>
      <c r="D10" s="142" t="str">
        <f>IF(C10=3, "The number of courses you want to review meets the required criteria for level 3", "To achieve level 3, The limit for a virtual review is 11 courses. The schoolhouse has the option of splitting reviews that exceed the 11course limit into two separate virtual reviews that will be executed at two different times in the schedule")</f>
        <v>The number of courses you want to review meets the required criteria for level 3</v>
      </c>
    </row>
    <row r="11" spans="1:4" ht="29.25" customHeight="1">
      <c r="B11" s="122" t="s">
        <v>352</v>
      </c>
      <c r="C11" s="121">
        <f>Scorecard!G17</f>
        <v>1</v>
      </c>
      <c r="D11" s="142" t="str">
        <f>IF(C11=3, "The average length of your courses meets the required criteria for level 3", "To achieve level 3, the average number of hours for a virtual review must be less than 250. This number is determined by adding all of the course hours together and dividing by the number of course being reviewed.")</f>
        <v>To achieve level 3, the average number of hours for a virtual review must be less than 250. This number is determined by adding all of the course hours together and dividing by the number of course being reviewed.</v>
      </c>
    </row>
    <row r="12" spans="1:4">
      <c r="B12" s="122" t="s">
        <v>353</v>
      </c>
      <c r="C12" s="121">
        <f>Scorecard!G18</f>
        <v>3</v>
      </c>
      <c r="D12" s="142" t="str">
        <f>IF(C12=3, "The number of unique content areas of your courses meets the required criteria for level 3", "To achieve level 3, virtual reviews are limited to two (2) unique content areas.   ")</f>
        <v>The number of unique content areas of your courses meets the required criteria for level 3</v>
      </c>
    </row>
    <row r="13" spans="1:4">
      <c r="B13" s="122" t="s">
        <v>354</v>
      </c>
      <c r="C13" s="121">
        <f>Scorecard!G19</f>
        <v>1</v>
      </c>
      <c r="D13" s="142" t="str">
        <f>IF(C13=3, "Your occupations meet the required criteria for level 3", "To achieve level 3, all of your occupation reviews must have virtual capabilities")</f>
        <v>To achieve level 3, all of your occupation reviews must have virtual capabilities</v>
      </c>
    </row>
    <row r="14" spans="1:4">
      <c r="B14" s="122" t="s">
        <v>355</v>
      </c>
      <c r="C14" s="121">
        <f>Scorecard!G20</f>
        <v>3</v>
      </c>
      <c r="D14" s="142" t="str">
        <f>IF(C14=3, "Your occupations meet the required criteria for level 3", "To achieve level 3, occupation virtual reviews are limited to 4 Occupations ")</f>
        <v>Your occupations meet the required criteria for level 3</v>
      </c>
    </row>
    <row r="16" spans="1:4">
      <c r="D16" s="143"/>
    </row>
    <row r="17" spans="4:4">
      <c r="D17" s="143"/>
    </row>
    <row r="18" spans="4:4">
      <c r="D18" s="144"/>
    </row>
  </sheetData>
  <conditionalFormatting sqref="C2:D2 B2:B5">
    <cfRule type="expression" dxfId="0" priority="1">
      <formula>$J2="Yes"</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ACE Document" ma:contentTypeID="0x010100FB95AE11C0304D4AB62CC27D569F37EE00EA7D3D4B646E5B4DB7D57F23C5A9A093" ma:contentTypeVersion="27" ma:contentTypeDescription="" ma:contentTypeScope="" ma:versionID="4dc8d70686166e3d8e8fa9d812494ab1">
  <xsd:schema xmlns:xsd="http://www.w3.org/2001/XMLSchema" xmlns:xs="http://www.w3.org/2001/XMLSchema" xmlns:p="http://schemas.microsoft.com/office/2006/metadata/properties" xmlns:ns1="http://schemas.microsoft.com/sharepoint/v3" xmlns:ns2="d48fe008-21dd-4a8d-843d-d83306303abf" xmlns:ns4="ab4e11ed-c8eb-41e3-8d5c-3d1d5c0e904b" targetNamespace="http://schemas.microsoft.com/office/2006/metadata/properties" ma:root="true" ma:fieldsID="924552c691bfe7c7bd6a81221445b13e" ns1:_="" ns2:_="" ns4:_="">
    <xsd:import namespace="http://schemas.microsoft.com/sharepoint/v3"/>
    <xsd:import namespace="d48fe008-21dd-4a8d-843d-d83306303abf"/>
    <xsd:import namespace="ab4e11ed-c8eb-41e3-8d5c-3d1d5c0e904b"/>
    <xsd:element name="properties">
      <xsd:complexType>
        <xsd:sequence>
          <xsd:element name="documentManagement">
            <xsd:complexType>
              <xsd:all>
                <xsd:element ref="ns2:DescriptionText" minOccurs="0"/>
                <xsd:element ref="ns2:Thumbnail1" minOccurs="0"/>
                <xsd:element ref="ns2:ACECoverImage" minOccurs="0"/>
                <xsd:element ref="ns2:PublishDate" minOccurs="0"/>
                <xsd:element ref="ns2:ACETileType"/>
                <xsd:element ref="ns2:ACEHomepageFeaturedTitle" minOccurs="0"/>
                <xsd:element ref="ns4:ProtivitiRequiredMembership" minOccurs="0"/>
                <xsd:element ref="ns2:ACELibraryVisibility" minOccurs="0"/>
                <xsd:element ref="ns2:o1f3c39708c64d6987f3818420e69c03" minOccurs="0"/>
                <xsd:element ref="ns2:TaxCatchAll" minOccurs="0"/>
                <xsd:element ref="ns2:TaxCatchAllLabel" minOccurs="0"/>
                <xsd:element ref="ns2:a18a6b0a902e4bd38f7f201eb5aa952a" minOccurs="0"/>
                <xsd:element ref="ns2:mf485291e70740809e33369ddc2eee8b" minOccurs="0"/>
                <xsd:element ref="ns2:nba3b2c403af4024b055935bc78267d7" minOccurs="0"/>
                <xsd:element ref="ns2:SharedWithUsers" minOccurs="0"/>
                <xsd:element ref="ns2:l97c944a3da34b3ab28d62629b09ad0e" minOccurs="0"/>
                <xsd:element ref="ns2:PinToHomepage" minOccurs="0"/>
                <xsd:element ref="ns2:HideFromSearch" minOccurs="0"/>
                <xsd:element ref="ns1:PublishingStartDate" minOccurs="0"/>
                <xsd:element ref="ns1:PublishingExpirationDate" minOccurs="0"/>
                <xsd:element ref="ns2:RequireSignUp" minOccurs="0"/>
                <xsd:element ref="ns2:MarketingInterestAreasLook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32"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33"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48fe008-21dd-4a8d-843d-d83306303abf" elementFormDefault="qualified">
    <xsd:import namespace="http://schemas.microsoft.com/office/2006/documentManagement/types"/>
    <xsd:import namespace="http://schemas.microsoft.com/office/infopath/2007/PartnerControls"/>
    <xsd:element name="DescriptionText" ma:index="2" nillable="true" ma:displayName="Brief Description" ma:internalName="DescriptionText">
      <xsd:simpleType>
        <xsd:restriction base="dms:Note"/>
      </xsd:simpleType>
    </xsd:element>
    <xsd:element name="Thumbnail1" ma:index="3" nillable="true" ma:displayName="Thumbnail" ma:internalName="Thumbnail1">
      <xsd:simpleType>
        <xsd:restriction base="dms:Unknown"/>
      </xsd:simpleType>
    </xsd:element>
    <xsd:element name="ACECoverImage" ma:index="4" nillable="true" ma:displayName="ACE Cover Image" ma:internalName="ACECoverImage">
      <xsd:simpleType>
        <xsd:restriction base="dms:Unknown"/>
      </xsd:simpleType>
    </xsd:element>
    <xsd:element name="PublishDate" ma:index="6" nillable="true" ma:displayName="Publish Date" ma:format="DateOnly" ma:internalName="PublishDate">
      <xsd:simpleType>
        <xsd:restriction base="dms:DateTime"/>
      </xsd:simpleType>
    </xsd:element>
    <xsd:element name="ACETileType" ma:index="12" ma:displayName="ACE Tile Type" ma:list="{50de9e05-1f50-428e-8fe0-cf49155a3494}" ma:internalName="ACETileType" ma:showField="Title" ma:web="d48fe008-21dd-4a8d-843d-d83306303abf">
      <xsd:simpleType>
        <xsd:restriction base="dms:Lookup"/>
      </xsd:simpleType>
    </xsd:element>
    <xsd:element name="ACEHomepageFeaturedTitle" ma:index="13" nillable="true" ma:displayName="ACE Homepage Featured Title" ma:internalName="ACEHomepageFeaturedTitle">
      <xsd:simpleType>
        <xsd:restriction base="dms:Text">
          <xsd:maxLength value="255"/>
        </xsd:restriction>
      </xsd:simpleType>
    </xsd:element>
    <xsd:element name="ACELibraryVisibility" ma:index="15" nillable="true" ma:displayName="ACE Library Visibility" ma:internalName="ACELibraryVisibility">
      <xsd:complexType>
        <xsd:complexContent>
          <xsd:extension base="dms:MultiChoice">
            <xsd:sequence>
              <xsd:element name="Value" maxOccurs="unbounded" minOccurs="0" nillable="true">
                <xsd:simpleType>
                  <xsd:restriction base="dms:Choice">
                    <xsd:enumeration value="Show in Publications library"/>
                    <xsd:enumeration value="Show in Advocacy library"/>
                  </xsd:restriction>
                </xsd:simpleType>
              </xsd:element>
            </xsd:sequence>
          </xsd:extension>
        </xsd:complexContent>
      </xsd:complexType>
    </xsd:element>
    <xsd:element name="o1f3c39708c64d6987f3818420e69c03" ma:index="17" nillable="true" ma:taxonomy="true" ma:internalName="o1f3c39708c64d6987f3818420e69c03" ma:taxonomyFieldName="ACEAudience" ma:displayName="ACE Audience" ma:default="" ma:fieldId="{81f3c397-08c6-4d69-87f3-818420e69c03}" ma:taxonomyMulti="true" ma:sspId="868bacea-ccb5-419d-989f-5f183de58314" ma:termSetId="e300d74d-310c-4a97-8120-3167e4c5323e" ma:anchorId="00000000-0000-0000-0000-000000000000" ma:open="false" ma:isKeyword="false">
      <xsd:complexType>
        <xsd:sequence>
          <xsd:element ref="pc:Terms" minOccurs="0" maxOccurs="1"/>
        </xsd:sequence>
      </xsd:complexType>
    </xsd:element>
    <xsd:element name="TaxCatchAll" ma:index="18" nillable="true" ma:displayName="Taxonomy Catch All Column" ma:description="" ma:hidden="true" ma:list="{0542d8d8-54f5-4990-a4fa-878fdd095f4e}" ma:internalName="TaxCatchAll" ma:showField="CatchAllData" ma:web="d48fe008-21dd-4a8d-843d-d83306303abf">
      <xsd:complexType>
        <xsd:complexContent>
          <xsd:extension base="dms:MultiChoiceLookup">
            <xsd:sequence>
              <xsd:element name="Value" type="dms:Lookup" maxOccurs="unbounded" minOccurs="0" nillable="true"/>
            </xsd:sequence>
          </xsd:extension>
        </xsd:complexContent>
      </xsd:complexType>
    </xsd:element>
    <xsd:element name="TaxCatchAllLabel" ma:index="21" nillable="true" ma:displayName="Taxonomy Catch All Column1" ma:description="" ma:hidden="true" ma:list="{0542d8d8-54f5-4990-a4fa-878fdd095f4e}" ma:internalName="TaxCatchAllLabel" ma:readOnly="true" ma:showField="CatchAllDataLabel" ma:web="d48fe008-21dd-4a8d-843d-d83306303abf">
      <xsd:complexType>
        <xsd:complexContent>
          <xsd:extension base="dms:MultiChoiceLookup">
            <xsd:sequence>
              <xsd:element name="Value" type="dms:Lookup" maxOccurs="unbounded" minOccurs="0" nillable="true"/>
            </xsd:sequence>
          </xsd:extension>
        </xsd:complexContent>
      </xsd:complexType>
    </xsd:element>
    <xsd:element name="a18a6b0a902e4bd38f7f201eb5aa952a" ma:index="23" nillable="true" ma:taxonomy="true" ma:internalName="a18a6b0a902e4bd38f7f201eb5aa952a" ma:taxonomyFieldName="ACEProgramsServicesDepartments" ma:displayName="ACE Programs Services Departments" ma:default="" ma:fieldId="{a18a6b0a-902e-4bd3-8f7f-201eb5aa952a}" ma:taxonomyMulti="true" ma:sspId="868bacea-ccb5-419d-989f-5f183de58314" ma:termSetId="63637488-4496-4cba-a287-f2fbd465e671" ma:anchorId="00000000-0000-0000-0000-000000000000" ma:open="false" ma:isKeyword="false">
      <xsd:complexType>
        <xsd:sequence>
          <xsd:element ref="pc:Terms" minOccurs="0" maxOccurs="1"/>
        </xsd:sequence>
      </xsd:complexType>
    </xsd:element>
    <xsd:element name="mf485291e70740809e33369ddc2eee8b" ma:index="24" nillable="true" ma:taxonomy="true" ma:internalName="mf485291e70740809e33369ddc2eee8b" ma:taxonomyFieldName="ACETopic" ma:displayName="ACE Topic" ma:default="" ma:fieldId="{6f485291-e707-4080-9e33-369ddc2eee8b}" ma:taxonomyMulti="true" ma:sspId="868bacea-ccb5-419d-989f-5f183de58314" ma:termSetId="fcec6528-1e77-43b4-8e98-be7ecb6eccb2" ma:anchorId="00000000-0000-0000-0000-000000000000" ma:open="false" ma:isKeyword="false">
      <xsd:complexType>
        <xsd:sequence>
          <xsd:element ref="pc:Terms" minOccurs="0" maxOccurs="1"/>
        </xsd:sequence>
      </xsd:complexType>
    </xsd:element>
    <xsd:element name="nba3b2c403af4024b055935bc78267d7" ma:index="25" nillable="true" ma:taxonomy="true" ma:internalName="nba3b2c403af4024b055935bc78267d7" ma:taxonomyFieldName="ACEEventType" ma:displayName="ACE Event Type" ma:default="" ma:fieldId="{7ba3b2c4-03af-4024-b055-935bc78267d7}" ma:taxonomyMulti="true" ma:sspId="868bacea-ccb5-419d-989f-5f183de58314" ma:termSetId="69152b88-d700-4034-b223-4516d5bd3ace" ma:anchorId="00000000-0000-0000-0000-000000000000" ma:open="false" ma:isKeyword="false">
      <xsd:complexType>
        <xsd:sequence>
          <xsd:element ref="pc:Terms" minOccurs="0" maxOccurs="1"/>
        </xsd:sequence>
      </xsd:complexType>
    </xsd:element>
    <xsd:element name="SharedWithUsers" ma:index="27"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97c944a3da34b3ab28d62629b09ad0e" ma:index="28" nillable="true" ma:taxonomy="true" ma:internalName="l97c944a3da34b3ab28d62629b09ad0e" ma:taxonomyFieldName="ACEDocumentType" ma:displayName="ACE Document Type" ma:indexed="true" ma:default="" ma:fieldId="{597c944a-3da3-4b3a-b28d-62629b09ad0e}" ma:sspId="868bacea-ccb5-419d-989f-5f183de58314" ma:termSetId="060cb9cc-14f2-44ad-a6f7-91ea1a07a7cf" ma:anchorId="00000000-0000-0000-0000-000000000000" ma:open="false" ma:isKeyword="false">
      <xsd:complexType>
        <xsd:sequence>
          <xsd:element ref="pc:Terms" minOccurs="0" maxOccurs="1"/>
        </xsd:sequence>
      </xsd:complexType>
    </xsd:element>
    <xsd:element name="PinToHomepage" ma:index="30" nillable="true" ma:displayName="Pin To Homepage" ma:default="0" ma:internalName="PinToHomepage">
      <xsd:simpleType>
        <xsd:restriction base="dms:Boolean"/>
      </xsd:simpleType>
    </xsd:element>
    <xsd:element name="HideFromSearch" ma:index="31" nillable="true" ma:displayName="Hide From Search" ma:default="0" ma:internalName="HideFromSearch">
      <xsd:simpleType>
        <xsd:restriction base="dms:Boolean"/>
      </xsd:simpleType>
    </xsd:element>
    <xsd:element name="RequireSignUp" ma:index="35" nillable="true" ma:displayName="Require Sign Up" ma:default="0" ma:internalName="RequireSignUp">
      <xsd:simpleType>
        <xsd:restriction base="dms:Boolean"/>
      </xsd:simpleType>
    </xsd:element>
    <xsd:element name="MarketingInterestAreasLookup" ma:index="36" nillable="true" ma:displayName="Marketing Interest Areas Lookup" ma:list="{6cacb00d-4cac-4418-8fb6-32d43d82a926}" ma:internalName="MarketingInterestAreasLookup" ma:showField="Title" ma:web="d48fe008-21dd-4a8d-843d-d83306303ab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b4e11ed-c8eb-41e3-8d5c-3d1d5c0e904b" elementFormDefault="qualified">
    <xsd:import namespace="http://schemas.microsoft.com/office/2006/documentManagement/types"/>
    <xsd:import namespace="http://schemas.microsoft.com/office/infopath/2007/PartnerControls"/>
    <xsd:element name="ProtivitiRequiredMembership" ma:index="14" nillable="true" ma:displayName="Required Membership" ma:internalName="ProtivitiRequiredMembership">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5"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d48fe008-21dd-4a8d-843d-d83306303abf">
      <UserInfo>
        <DisplayName>Doherty, Elizabeth</DisplayName>
        <AccountId>12</AccountId>
        <AccountType/>
      </UserInfo>
      <UserInfo>
        <DisplayName>Light, Dawn</DisplayName>
        <AccountId>13</AccountId>
        <AccountType/>
      </UserInfo>
      <UserInfo>
        <DisplayName>Ferris-McCann, Lisa</DisplayName>
        <AccountId>14</AccountId>
        <AccountType/>
      </UserInfo>
      <UserInfo>
        <DisplayName>Tran, Harold</DisplayName>
        <AccountId>7</AccountId>
        <AccountType/>
      </UserInfo>
      <UserInfo>
        <DisplayName>Ross, Tyrell</DisplayName>
        <AccountId>5</AccountId>
        <AccountType/>
      </UserInfo>
      <UserInfo>
        <DisplayName>Howard, Evelyn</DisplayName>
        <AccountId>15</AccountId>
        <AccountType/>
      </UserInfo>
    </SharedWithUsers>
    <ACEHomepageFeaturedTitle xmlns="d48fe008-21dd-4a8d-843d-d83306303abf" xsi:nil="true"/>
    <HideFromSearch xmlns="d48fe008-21dd-4a8d-843d-d83306303abf">false</HideFromSearch>
    <Thumbnail1 xmlns="d48fe008-21dd-4a8d-843d-d83306303abf" xsi:nil="true"/>
    <mf485291e70740809e33369ddc2eee8b xmlns="d48fe008-21dd-4a8d-843d-d83306303abf">
      <Terms xmlns="http://schemas.microsoft.com/office/infopath/2007/PartnerControls"/>
    </mf485291e70740809e33369ddc2eee8b>
    <ACETileType xmlns="d48fe008-21dd-4a8d-843d-d83306303abf">25</ACETileType>
    <a18a6b0a902e4bd38f7f201eb5aa952a xmlns="d48fe008-21dd-4a8d-843d-d83306303abf">
      <Terms xmlns="http://schemas.microsoft.com/office/infopath/2007/PartnerControls"/>
    </a18a6b0a902e4bd38f7f201eb5aa952a>
    <o1f3c39708c64d6987f3818420e69c03 xmlns="d48fe008-21dd-4a8d-843d-d83306303abf">
      <Terms xmlns="http://schemas.microsoft.com/office/infopath/2007/PartnerControls"/>
    </o1f3c39708c64d6987f3818420e69c03>
    <nba3b2c403af4024b055935bc78267d7 xmlns="d48fe008-21dd-4a8d-843d-d83306303abf">
      <Terms xmlns="http://schemas.microsoft.com/office/infopath/2007/PartnerControls"/>
    </nba3b2c403af4024b055935bc78267d7>
    <DescriptionText xmlns="d48fe008-21dd-4a8d-843d-d83306303abf" xsi:nil="true"/>
    <l97c944a3da34b3ab28d62629b09ad0e xmlns="d48fe008-21dd-4a8d-843d-d83306303abf">
      <Terms xmlns="http://schemas.microsoft.com/office/infopath/2007/PartnerControls"/>
    </l97c944a3da34b3ab28d62629b09ad0e>
    <PublishingExpirationDate xmlns="http://schemas.microsoft.com/sharepoint/v3" xsi:nil="true"/>
    <ACELibraryVisibility xmlns="d48fe008-21dd-4a8d-843d-d83306303abf"/>
    <TaxCatchAll xmlns="d48fe008-21dd-4a8d-843d-d83306303abf"/>
    <PinToHomepage xmlns="d48fe008-21dd-4a8d-843d-d83306303abf">false</PinToHomepage>
    <PublishingStartDate xmlns="http://schemas.microsoft.com/sharepoint/v3" xsi:nil="true"/>
    <ProtivitiRequiredMembership xmlns="ab4e11ed-c8eb-41e3-8d5c-3d1d5c0e904b" xsi:nil="true"/>
    <ACECoverImage xmlns="d48fe008-21dd-4a8d-843d-d83306303abf" xsi:nil="true"/>
    <PublishDate xmlns="d48fe008-21dd-4a8d-843d-d83306303abf" xsi:nil="true"/>
    <RequireSignUp xmlns="d48fe008-21dd-4a8d-843d-d83306303abf">false</RequireSignUp>
    <MarketingInterestAreasLookup xmlns="d48fe008-21dd-4a8d-843d-d83306303abf"/>
  </documentManagement>
</p:properties>
</file>

<file path=customXml/itemProps1.xml><?xml version="1.0" encoding="utf-8"?>
<ds:datastoreItem xmlns:ds="http://schemas.openxmlformats.org/officeDocument/2006/customXml" ds:itemID="{FCC0BC3D-6FA4-460D-8467-93F4DA86F883}"/>
</file>

<file path=customXml/itemProps2.xml><?xml version="1.0" encoding="utf-8"?>
<ds:datastoreItem xmlns:ds="http://schemas.openxmlformats.org/officeDocument/2006/customXml" ds:itemID="{59694203-7905-45CD-99E3-9ACD4869F26B}"/>
</file>

<file path=customXml/itemProps3.xml><?xml version="1.0" encoding="utf-8"?>
<ds:datastoreItem xmlns:ds="http://schemas.openxmlformats.org/officeDocument/2006/customXml" ds:itemID="{79EB31BE-B0C4-4AE9-9C67-1339179FD58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Light, Dawn</dc:creator>
  <cp:keywords/>
  <dc:description/>
  <cp:lastModifiedBy/>
  <cp:revision/>
  <dcterms:created xsi:type="dcterms:W3CDTF">2020-04-25T21:32:07Z</dcterms:created>
  <dcterms:modified xsi:type="dcterms:W3CDTF">2020-10-06T02:50:30Z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haredWithUsers">
    <vt:lpwstr>12;#Doherty, Elizabeth;#13;#Light, Dawn;#14;#Ferris-McCann, Lisa;#7;#Tran, Harold;#5;#Ross, Tyrell;#15;#Howard, Evelyn</vt:lpwstr>
  </property>
  <property fmtid="{D5CDD505-2E9C-101B-9397-08002B2CF9AE}" pid="3" name="ContentTypeId">
    <vt:lpwstr>0x010100FB95AE11C0304D4AB62CC27D569F37EE00EA7D3D4B646E5B4DB7D57F23C5A9A093</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ACEAudience">
    <vt:lpwstr/>
  </property>
  <property fmtid="{D5CDD505-2E9C-101B-9397-08002B2CF9AE}" pid="8" name="ACEProgramsServicesDepartments">
    <vt:lpwstr/>
  </property>
  <property fmtid="{D5CDD505-2E9C-101B-9397-08002B2CF9AE}" pid="9" name="ACEEventType">
    <vt:lpwstr/>
  </property>
  <property fmtid="{D5CDD505-2E9C-101B-9397-08002B2CF9AE}" pid="10" name="ACEDocumentType">
    <vt:lpwstr/>
  </property>
  <property fmtid="{D5CDD505-2E9C-101B-9397-08002B2CF9AE}" pid="11" name="ACETopic">
    <vt:lpwstr/>
  </property>
</Properties>
</file>