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vbaProject.bin" ContentType="application/vnd.ms-office.vbaProject"/>
  <Override PartName="/xl/worksheets/sheet1.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activeX/activeX2.bin" ContentType="application/vnd.ms-office.activeX"/>
  <Override PartName="/docProps/core.xml" ContentType="application/vnd.openxmlformats-package.core-properties+xml"/>
  <Override PartName="/xl/activeX/activeX2.xml" ContentType="application/vnd.ms-office.activeX+xml"/>
  <Override PartName="/xl/activeX/activeX1.xml" ContentType="application/vnd.ms-office.activeX+xml"/>
  <Override PartName="/xl/activeX/activeX4.bin" ContentType="application/vnd.ms-office.activeX"/>
  <Override PartName="/xl/activeX/activeX4.xml" ContentType="application/vnd.ms-office.activeX+xml"/>
  <Override PartName="/xl/activeX/activeX1.bin" ContentType="application/vnd.ms-office.activeX"/>
  <Override PartName="/xl/activeX/activeX3.bin" ContentType="application/vnd.ms-office.activeX"/>
  <Override PartName="/xl/activeX/activeX3.xml" ContentType="application/vnd.ms-office.activeX+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53222"/>
  <mc:AlternateContent xmlns:mc="http://schemas.openxmlformats.org/markup-compatibility/2006">
    <mc:Choice Requires="x15">
      <x15ac:absPath xmlns:x15ac="http://schemas.microsoft.com/office/spreadsheetml/2010/11/ac" url="\\ace-fileserver2\Collaboration\CEAI\Academic Innovation\Grants\Strada - Effective Teaching\Research Activities\ROI Tool\"/>
    </mc:Choice>
  </mc:AlternateContent>
  <workbookProtection workbookAlgorithmName="SHA-512" workbookHashValue="1g2pgPE5+PGsFApOSledoZekY46Glm/rkM8NKHgsp/wqnwfgMx23jd8hPU86PLe6AzZMbL/RSXZ55AbH2FYxyQ==" workbookSaltValue="VOvHGsGfmUx89Een4LNIuQ==" workbookSpinCount="100000" lockStructure="1"/>
  <bookViews>
    <workbookView xWindow="0" yWindow="0" windowWidth="28095" windowHeight="10965" tabRatio="601"/>
  </bookViews>
  <sheets>
    <sheet name="Instructions" sheetId="10" r:id="rId1"/>
    <sheet name="Inputs" sheetId="2" r:id="rId2"/>
    <sheet name="Estimated Returns" sheetId="11" r:id="rId3"/>
    <sheet name="Formulas" sheetId="7" r:id="rId4"/>
    <sheet name="Additional Details" sheetId="15" r:id="rId5"/>
    <sheet name="Course Enrollment Questions" sheetId="12" state="hidden" r:id="rId6"/>
    <sheet name="Cost and Enrollment Questions" sheetId="13" state="hidden" r:id="rId7"/>
    <sheet name="Essential Features &amp; Costs" sheetId="4" state="hidden" r:id="rId8"/>
    <sheet name="Research Findings" sheetId="8" state="hidden" r:id="rId9"/>
    <sheet name="Inst Financial Information" sheetId="9" state="hidden" r:id="rId10"/>
  </sheets>
  <definedNames>
    <definedName name="institutions">'Inst Financial Information'!$A$2:$A$3976</definedName>
    <definedName name="letter">Formulas!$CK$3:$CK$5</definedName>
    <definedName name="pubpri">'Essential Features &amp; Costs'!$J$2:$J$3</definedName>
    <definedName name="word">'Course Enrollment Questions'!$A$2:$A$4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 i="7" l="1"/>
  <c r="J5" i="7" l="1"/>
  <c r="C54" i="2" l="1"/>
  <c r="C25" i="2" l="1"/>
  <c r="K4" i="7" s="1"/>
  <c r="E3" i="8"/>
  <c r="G3" i="8" s="1"/>
  <c r="E2" i="8"/>
  <c r="F2" i="8" s="1"/>
  <c r="C43" i="2" s="1"/>
  <c r="Z5" i="7" s="1"/>
  <c r="E4" i="13"/>
  <c r="AB5" i="7"/>
  <c r="V5" i="7"/>
  <c r="U5" i="7"/>
  <c r="T5" i="7"/>
  <c r="S5" i="7"/>
  <c r="M5" i="7"/>
  <c r="L5" i="7"/>
  <c r="K5" i="7"/>
  <c r="G5" i="7"/>
  <c r="B5" i="7"/>
  <c r="C5" i="7" s="1"/>
  <c r="V4" i="7"/>
  <c r="U4" i="7"/>
  <c r="T4" i="7"/>
  <c r="S4" i="7"/>
  <c r="F4" i="7"/>
  <c r="E4" i="7"/>
  <c r="D4" i="7"/>
  <c r="B4" i="7"/>
  <c r="A4" i="7"/>
  <c r="C97" i="2"/>
  <c r="G81" i="2"/>
  <c r="C81" i="2"/>
  <c r="G71" i="2"/>
  <c r="C71" i="2"/>
  <c r="G64" i="2"/>
  <c r="C61" i="2"/>
  <c r="C58" i="2"/>
  <c r="F5" i="7" s="1"/>
  <c r="C56" i="2"/>
  <c r="E5" i="7" s="1"/>
  <c r="D5" i="7"/>
  <c r="C37" i="2"/>
  <c r="C34" i="2"/>
  <c r="C32" i="2"/>
  <c r="C29" i="2"/>
  <c r="M4" i="7" s="1"/>
  <c r="C27" i="2"/>
  <c r="L4" i="7" s="1"/>
  <c r="E22" i="2"/>
  <c r="C22" i="2"/>
  <c r="E19" i="2"/>
  <c r="C19" i="2"/>
  <c r="G4" i="7"/>
  <c r="E18" i="2"/>
  <c r="C18" i="2"/>
  <c r="G13" i="2"/>
  <c r="C12" i="2"/>
  <c r="G2" i="8"/>
  <c r="E43" i="2" s="1"/>
  <c r="AA5" i="7" s="1"/>
  <c r="H5" i="7"/>
  <c r="W5" i="7" l="1"/>
  <c r="Y5" i="7" s="1"/>
  <c r="X5" i="7"/>
  <c r="F3" i="8"/>
  <c r="AG5" i="7"/>
  <c r="BY5" i="7"/>
  <c r="E14" i="11" s="1"/>
  <c r="BZ5" i="7"/>
  <c r="E16" i="11" s="1"/>
  <c r="BV5" i="7"/>
  <c r="C14" i="11" s="1"/>
  <c r="BX5" i="7"/>
  <c r="C18" i="11" s="1"/>
  <c r="BU5" i="7"/>
  <c r="A18" i="11" s="1"/>
  <c r="BT5" i="7"/>
  <c r="A16" i="11" s="1"/>
  <c r="BS5" i="7"/>
  <c r="A14" i="11" s="1"/>
  <c r="CA5" i="7"/>
  <c r="E18" i="11" s="1"/>
  <c r="BW5" i="7"/>
  <c r="C16" i="11" s="1"/>
  <c r="AH5" i="7"/>
  <c r="AK5" i="7" s="1"/>
  <c r="BH5" i="7"/>
  <c r="BI5" i="7"/>
  <c r="BG5" i="7"/>
  <c r="P5" i="7"/>
  <c r="N5" i="7"/>
  <c r="O5" i="7"/>
  <c r="Q5" i="7"/>
  <c r="AE5" i="7"/>
  <c r="AF5" i="7"/>
  <c r="AC5" i="7"/>
  <c r="AD5" i="7"/>
  <c r="AN5" i="7" l="1"/>
  <c r="AQ5" i="7" s="1"/>
  <c r="C50" i="2"/>
  <c r="AT5" i="7"/>
  <c r="AW5" i="7" s="1"/>
  <c r="BC5" i="7" s="1"/>
  <c r="R5" i="7"/>
  <c r="AJ5" i="7"/>
  <c r="AM5" i="7" s="1"/>
  <c r="AI5" i="7"/>
  <c r="AL5" i="7" s="1"/>
  <c r="AZ5" i="7" l="1"/>
  <c r="BF5" i="7"/>
  <c r="C46" i="2"/>
  <c r="AO5" i="7"/>
  <c r="AR5" i="7"/>
  <c r="AU5" i="7" s="1"/>
  <c r="AP5" i="7"/>
  <c r="E46" i="2"/>
  <c r="AS5" i="7"/>
  <c r="AV5" i="7" s="1"/>
  <c r="BO5" i="7" l="1"/>
  <c r="C11" i="11" s="1"/>
  <c r="BR5" i="7"/>
  <c r="E11" i="11" s="1"/>
  <c r="BL5" i="7"/>
  <c r="CD5" i="7" s="1"/>
  <c r="A25" i="11" s="1"/>
  <c r="E3" i="13"/>
  <c r="E2" i="13"/>
  <c r="C92" i="2" s="1"/>
  <c r="G92" i="2"/>
  <c r="AX5" i="7"/>
  <c r="BA5" i="7"/>
  <c r="BD5" i="7"/>
  <c r="BB5" i="7"/>
  <c r="AY5" i="7"/>
  <c r="BE5" i="7"/>
  <c r="CG5" i="7" l="1"/>
  <c r="C25" i="11" s="1"/>
  <c r="CJ5" i="7"/>
  <c r="E25" i="11" s="1"/>
  <c r="A11" i="11"/>
  <c r="BN5" i="7"/>
  <c r="BQ5" i="7"/>
  <c r="BK5" i="7"/>
  <c r="BP5" i="7"/>
  <c r="BJ5" i="7"/>
  <c r="BM5" i="7"/>
  <c r="E7" i="11" l="1"/>
  <c r="CH5" i="7"/>
  <c r="E21" i="11" s="1"/>
  <c r="CC5" i="7"/>
  <c r="A23" i="11" s="1"/>
  <c r="A9" i="11"/>
  <c r="C7" i="11"/>
  <c r="CE5" i="7"/>
  <c r="C21" i="11" s="1"/>
  <c r="E9" i="11"/>
  <c r="CI5" i="7"/>
  <c r="E23" i="11" s="1"/>
  <c r="A7" i="11"/>
  <c r="CB5" i="7"/>
  <c r="A21" i="11" s="1"/>
  <c r="CF5" i="7"/>
  <c r="C23" i="11" s="1"/>
  <c r="C9" i="11"/>
</calcChain>
</file>

<file path=xl/sharedStrings.xml><?xml version="1.0" encoding="utf-8"?>
<sst xmlns="http://schemas.openxmlformats.org/spreadsheetml/2006/main" count="20240" uniqueCount="12125">
  <si>
    <t>Improvement Effort Options</t>
  </si>
  <si>
    <t>Georgetown University</t>
  </si>
  <si>
    <t>Initial One-Time Direct Costs</t>
  </si>
  <si>
    <t>Cost Savings</t>
  </si>
  <si>
    <t>Pre-Effort</t>
  </si>
  <si>
    <t>A T Still University of Health Sciences</t>
  </si>
  <si>
    <t>Aaniiih Nakoda College</t>
  </si>
  <si>
    <t>Abilene Christian University</t>
  </si>
  <si>
    <t>Abington Memorial Hospital Dixon School of Nursing</t>
  </si>
  <si>
    <t>Abraham Baldwin Agricultural College</t>
  </si>
  <si>
    <t>Academy for Five Element Acupuncture</t>
  </si>
  <si>
    <t>Academy for Jewish Religion-California</t>
  </si>
  <si>
    <t>Academy for Nursing and Health Occupations</t>
  </si>
  <si>
    <t>Academy of Chinese Culture and Health Sciences</t>
  </si>
  <si>
    <t>Academy of Vocal Arts</t>
  </si>
  <si>
    <t>Acupuncture and Integrative Medicine College-Berkeley</t>
  </si>
  <si>
    <t>Adams State University</t>
  </si>
  <si>
    <t>Adelphi University</t>
  </si>
  <si>
    <t>Adirondack Community College</t>
  </si>
  <si>
    <t>Adler Graduate School</t>
  </si>
  <si>
    <t>Adler University</t>
  </si>
  <si>
    <t>Adrian College</t>
  </si>
  <si>
    <t>Adventist University of Health Sciences</t>
  </si>
  <si>
    <t>Agnes Scott College</t>
  </si>
  <si>
    <t>Aiken Technical College</t>
  </si>
  <si>
    <t>Aims Community College</t>
  </si>
  <si>
    <t>Alabama A &amp; M University</t>
  </si>
  <si>
    <t>Alabama College of Osteopathic Medicine</t>
  </si>
  <si>
    <t>Alabama Southern Community College</t>
  </si>
  <si>
    <t>Alabama State University</t>
  </si>
  <si>
    <t>Alamance Community College</t>
  </si>
  <si>
    <t>Alaska Bible College</t>
  </si>
  <si>
    <t>Alaska Christian College</t>
  </si>
  <si>
    <t>Alaska Pacific University</t>
  </si>
  <si>
    <t>Albany College of Pharmacy and Health Sciences</t>
  </si>
  <si>
    <t>Albany Law School</t>
  </si>
  <si>
    <t>Albany Medical College</t>
  </si>
  <si>
    <t>Albany State University</t>
  </si>
  <si>
    <t>Albany Technical College</t>
  </si>
  <si>
    <t>Albertus Magnus College</t>
  </si>
  <si>
    <t>Albion College</t>
  </si>
  <si>
    <t>Albright College</t>
  </si>
  <si>
    <t>Alcorn State University</t>
  </si>
  <si>
    <t>Alderson Broaddus University</t>
  </si>
  <si>
    <t>Alexandria Technical &amp; Community College</t>
  </si>
  <si>
    <t>Alfred University</t>
  </si>
  <si>
    <t>Alice Lloyd College</t>
  </si>
  <si>
    <t>Allan Hancock College</t>
  </si>
  <si>
    <t>Allegany College of Maryland</t>
  </si>
  <si>
    <t>Allegheny College</t>
  </si>
  <si>
    <t>Allegheny Wesleyan College</t>
  </si>
  <si>
    <t>Allen College</t>
  </si>
  <si>
    <t>Allen County Community College</t>
  </si>
  <si>
    <t>Allen University</t>
  </si>
  <si>
    <t>Alma College</t>
  </si>
  <si>
    <t>Alpena Community College</t>
  </si>
  <si>
    <t>Alvernia University</t>
  </si>
  <si>
    <t>Alverno College</t>
  </si>
  <si>
    <t>Alvin Community College</t>
  </si>
  <si>
    <t>Amarillo College</t>
  </si>
  <si>
    <t>Amberton University</t>
  </si>
  <si>
    <t>American Academy McAllister Institute of Funeral Service</t>
  </si>
  <si>
    <t>American Academy of Dramatic Arts-Los Angeles</t>
  </si>
  <si>
    <t>American Academy of Dramatic Arts-New York</t>
  </si>
  <si>
    <t>American Baptist College</t>
  </si>
  <si>
    <t>American Baptist Seminary of the West</t>
  </si>
  <si>
    <t>American College of Financial Services</t>
  </si>
  <si>
    <t>American Conservatory Theater</t>
  </si>
  <si>
    <t>American Film Institute Conservatory</t>
  </si>
  <si>
    <t>American International College</t>
  </si>
  <si>
    <t>American Jewish University</t>
  </si>
  <si>
    <t>American Musical and Dramatic Academy</t>
  </si>
  <si>
    <t>American River College</t>
  </si>
  <si>
    <t>American University</t>
  </si>
  <si>
    <t>Amherst College</t>
  </si>
  <si>
    <t>Amridge University</t>
  </si>
  <si>
    <t>Anabaptist Mennonite Biblical Seminary</t>
  </si>
  <si>
    <t>Ancilla College</t>
  </si>
  <si>
    <t>Anderson University</t>
  </si>
  <si>
    <t>Andover Newton Theological School</t>
  </si>
  <si>
    <t>Andrew College</t>
  </si>
  <si>
    <t>Andrews University</t>
  </si>
  <si>
    <t>Angelina College</t>
  </si>
  <si>
    <t>Angelo State University</t>
  </si>
  <si>
    <t>Anna Maria College</t>
  </si>
  <si>
    <t>Anne Arundel Community College</t>
  </si>
  <si>
    <t>Anoka Technical College</t>
  </si>
  <si>
    <t>Anoka-Ramsey Community College</t>
  </si>
  <si>
    <t>Antelope Valley College</t>
  </si>
  <si>
    <t>Antioch College</t>
  </si>
  <si>
    <t>Apex School of Theology</t>
  </si>
  <si>
    <t>Appalachian Bible College</t>
  </si>
  <si>
    <t>Appalachian College of Pharmacy</t>
  </si>
  <si>
    <t>Appalachian School of Law</t>
  </si>
  <si>
    <t>Appalachian State University</t>
  </si>
  <si>
    <t>Aquinas College</t>
  </si>
  <si>
    <t>Aquinas Institute of Theology</t>
  </si>
  <si>
    <t>Arapahoe Community College</t>
  </si>
  <si>
    <t>Arcadia University</t>
  </si>
  <si>
    <t>Aria Health School of Nursing</t>
  </si>
  <si>
    <t>Arizona Christian University</t>
  </si>
  <si>
    <t>Arizona State University-Tempe</t>
  </si>
  <si>
    <t>Arizona Western College</t>
  </si>
  <si>
    <t>Arkansas Baptist College</t>
  </si>
  <si>
    <t>Arkansas Northeastern College</t>
  </si>
  <si>
    <t>Arkansas State University-Beebe</t>
  </si>
  <si>
    <t>Arkansas State University-Main Campus</t>
  </si>
  <si>
    <t>Arkansas State University-Mountain Home</t>
  </si>
  <si>
    <t>Arkansas Tech University</t>
  </si>
  <si>
    <t>Armstrong State University</t>
  </si>
  <si>
    <t>Arnot Ogden Medical Center</t>
  </si>
  <si>
    <t>Art Academy of Cincinnati</t>
  </si>
  <si>
    <t>Art Center College of Design</t>
  </si>
  <si>
    <t>Asbury Theological Seminary</t>
  </si>
  <si>
    <t>Asbury University</t>
  </si>
  <si>
    <t>Asheville-Buncombe Technical Community College</t>
  </si>
  <si>
    <t>Ashland University</t>
  </si>
  <si>
    <t>Asnuntuck Community College</t>
  </si>
  <si>
    <t>Associated Beth Rivkah Schools</t>
  </si>
  <si>
    <t>Assumption College</t>
  </si>
  <si>
    <t>Assumption College for Sisters</t>
  </si>
  <si>
    <t>Athenaeum of Ohio</t>
  </si>
  <si>
    <t>Athens State University</t>
  </si>
  <si>
    <t>Athens Technical College</t>
  </si>
  <si>
    <t>Atlanta Metropolitan State College</t>
  </si>
  <si>
    <t>Atlanta Technical College</t>
  </si>
  <si>
    <t>Atlantic Cape Community College</t>
  </si>
  <si>
    <t>Atlantic Institute of Oriental Medicine</t>
  </si>
  <si>
    <t>Atlantic Technical College</t>
  </si>
  <si>
    <t>Auburn University</t>
  </si>
  <si>
    <t>Auburn University at Montgomery</t>
  </si>
  <si>
    <t>Augusta Technical College</t>
  </si>
  <si>
    <t>Augustana College</t>
  </si>
  <si>
    <t>Aultman College of Nursing and Health Sciences</t>
  </si>
  <si>
    <t>Aurora University</t>
  </si>
  <si>
    <t>Austin College</t>
  </si>
  <si>
    <t>Austin Community College District</t>
  </si>
  <si>
    <t>Austin Graduate School of Theology</t>
  </si>
  <si>
    <t>Austin Peay State University</t>
  </si>
  <si>
    <t>Austin Presbyterian Theological Seminary</t>
  </si>
  <si>
    <t>Autry Technology Center</t>
  </si>
  <si>
    <t>Ave Maria School of Law</t>
  </si>
  <si>
    <t>Ave Maria University</t>
  </si>
  <si>
    <t>Avera McKennan Hospital School of Radiologic Technology</t>
  </si>
  <si>
    <t>Avera Sacred Heart Hospital</t>
  </si>
  <si>
    <t>Averett University</t>
  </si>
  <si>
    <t>Averett University-Non-Traditional Programs</t>
  </si>
  <si>
    <t>Avila University</t>
  </si>
  <si>
    <t>Azusa Pacific University</t>
  </si>
  <si>
    <t>Azusa Pacific University College</t>
  </si>
  <si>
    <t>Babson College</t>
  </si>
  <si>
    <t>Bacone College</t>
  </si>
  <si>
    <t>Bainbridge State College</t>
  </si>
  <si>
    <t>Bais HaMedrash and Mesivta of Baltimore</t>
  </si>
  <si>
    <t>Bais Medrash Elyon</t>
  </si>
  <si>
    <t>Bais Medrash Toras Chesed</t>
  </si>
  <si>
    <t>Baker University</t>
  </si>
  <si>
    <t>Bakersfield College</t>
  </si>
  <si>
    <t>Bakke Graduate University</t>
  </si>
  <si>
    <t>Baldwin Wallace University</t>
  </si>
  <si>
    <t>Ball State University</t>
  </si>
  <si>
    <t>Baltimore City Community College</t>
  </si>
  <si>
    <t>Bank Street College of Education</t>
  </si>
  <si>
    <t>Baptist Bible College</t>
  </si>
  <si>
    <t>Baptist Memorial College of Health Sciences</t>
  </si>
  <si>
    <t>Baptist Missionary Association Theological Seminary</t>
  </si>
  <si>
    <t>Baptist Theological Seminary at Richmond</t>
  </si>
  <si>
    <t>Baptist University of the Americas</t>
  </si>
  <si>
    <t>Barclay College</t>
  </si>
  <si>
    <t>Bard College</t>
  </si>
  <si>
    <t>Bard College at Simon's Rock</t>
  </si>
  <si>
    <t>Barnard College</t>
  </si>
  <si>
    <t>Barnes-Jewish College Goldfarb School of Nursing</t>
  </si>
  <si>
    <t>Barry University</t>
  </si>
  <si>
    <t>Barstow Community College</t>
  </si>
  <si>
    <t>Barton College</t>
  </si>
  <si>
    <t>Barton County Community College</t>
  </si>
  <si>
    <t>Bastyr University</t>
  </si>
  <si>
    <t>Bates College</t>
  </si>
  <si>
    <t>Bates Technical College</t>
  </si>
  <si>
    <t>Baton Rouge Community College</t>
  </si>
  <si>
    <t>Baton Rouge General Medical Center-School of Nursing</t>
  </si>
  <si>
    <t>Baton Rouge General Medical Center-School of Radiologic Technology</t>
  </si>
  <si>
    <t>Bay de Noc Community College</t>
  </si>
  <si>
    <t>Bay Mills Community College</t>
  </si>
  <si>
    <t>Bay Path University</t>
  </si>
  <si>
    <t>Baylor College of Medicine</t>
  </si>
  <si>
    <t>Baylor University</t>
  </si>
  <si>
    <t>Be'er Yaakov Talmudic Seminary</t>
  </si>
  <si>
    <t>Beacon College</t>
  </si>
  <si>
    <t>Beaufort County Community College</t>
  </si>
  <si>
    <t>Becker College</t>
  </si>
  <si>
    <t>Beis Medrash Heichal Dovid</t>
  </si>
  <si>
    <t>Belanger School of Nursing</t>
  </si>
  <si>
    <t>Belhaven University</t>
  </si>
  <si>
    <t>Bellarmine University</t>
  </si>
  <si>
    <t>Bellevue College</t>
  </si>
  <si>
    <t>Bellevue University</t>
  </si>
  <si>
    <t>Bellin College</t>
  </si>
  <si>
    <t>Bellingham Technical College</t>
  </si>
  <si>
    <t>Belmont Abbey College</t>
  </si>
  <si>
    <t>Belmont College</t>
  </si>
  <si>
    <t>Belmont University</t>
  </si>
  <si>
    <t>Beloit College</t>
  </si>
  <si>
    <t>Bemidji State University</t>
  </si>
  <si>
    <t>Benedict College</t>
  </si>
  <si>
    <t>Benedictine College</t>
  </si>
  <si>
    <t>Benedictine University</t>
  </si>
  <si>
    <t>Benjamin Franklin Institute of Technology</t>
  </si>
  <si>
    <t>Bennett College</t>
  </si>
  <si>
    <t>Bennington College</t>
  </si>
  <si>
    <t>Bentley University</t>
  </si>
  <si>
    <t>Berea College</t>
  </si>
  <si>
    <t>Bergen Community College</t>
  </si>
  <si>
    <t>Bergin University of Canine Studies</t>
  </si>
  <si>
    <t>Berklee College of Music</t>
  </si>
  <si>
    <t>Berkshire Community College</t>
  </si>
  <si>
    <t>Berry College</t>
  </si>
  <si>
    <t>Beth Hamedrash Shaarei Yosher Institute</t>
  </si>
  <si>
    <t>Beth Hatalmud Rabbinical College</t>
  </si>
  <si>
    <t>Beth Medrash Govoha</t>
  </si>
  <si>
    <t>Bethany College</t>
  </si>
  <si>
    <t>Bethany Lutheran College</t>
  </si>
  <si>
    <t>Bethany Theological Seminary</t>
  </si>
  <si>
    <t>Bethel College</t>
  </si>
  <si>
    <t>Bethel College-Indiana</t>
  </si>
  <si>
    <t>Bethel College-North Newton</t>
  </si>
  <si>
    <t>Bethel University</t>
  </si>
  <si>
    <t>Bethesda University</t>
  </si>
  <si>
    <t>Bethune-Cookman University</t>
  </si>
  <si>
    <t>Beulah Heights University</t>
  </si>
  <si>
    <t>Bevill State Community College</t>
  </si>
  <si>
    <t>Biblical Theological Seminary</t>
  </si>
  <si>
    <t>Bidwell Training Center Inc</t>
  </si>
  <si>
    <t>Big Bend Community College</t>
  </si>
  <si>
    <t>Biola University</t>
  </si>
  <si>
    <t>Birmingham Southern College</t>
  </si>
  <si>
    <t>Birthingway College of Midwifery</t>
  </si>
  <si>
    <t>Bishop State Community College</t>
  </si>
  <si>
    <t>Bismarck State College</t>
  </si>
  <si>
    <t>Black Hawk College</t>
  </si>
  <si>
    <t>Black Hills State University</t>
  </si>
  <si>
    <t>Black River Technical College</t>
  </si>
  <si>
    <t>Blackburn College</t>
  </si>
  <si>
    <t>Blackfeet Community College</t>
  </si>
  <si>
    <t>Blackhawk Technical College</t>
  </si>
  <si>
    <t>Bladen Community College</t>
  </si>
  <si>
    <t>Blessing Hospital School of Radiologic Technology</t>
  </si>
  <si>
    <t>Blinn College</t>
  </si>
  <si>
    <t>Bloomfield College</t>
  </si>
  <si>
    <t>Bloomsburg University of Pennsylvania</t>
  </si>
  <si>
    <t>Blue Mountain College</t>
  </si>
  <si>
    <t>Blue Mountain Community College</t>
  </si>
  <si>
    <t>Blue Ridge Community and Technical College</t>
  </si>
  <si>
    <t>Blue Ridge Community College</t>
  </si>
  <si>
    <t>Bluefield College</t>
  </si>
  <si>
    <t>Bluefield State College</t>
  </si>
  <si>
    <t>Bluffton University</t>
  </si>
  <si>
    <t>Boise Bible College</t>
  </si>
  <si>
    <t>Boise State University</t>
  </si>
  <si>
    <t>Bon Secours Memorial College of Nursing</t>
  </si>
  <si>
    <t>Boricua College</t>
  </si>
  <si>
    <t>Bossier Parish Community College</t>
  </si>
  <si>
    <t>Boston Architectural College</t>
  </si>
  <si>
    <t>Boston Baptist College</t>
  </si>
  <si>
    <t>Boston College</t>
  </si>
  <si>
    <t>Boston Graduate School of Psychoanalysis Inc</t>
  </si>
  <si>
    <t>Boston University</t>
  </si>
  <si>
    <t>Bowdoin College</t>
  </si>
  <si>
    <t>Bowie State University</t>
  </si>
  <si>
    <t>Bowling Green State University-Main Campus</t>
  </si>
  <si>
    <t>Bradford-Union Technical Center</t>
  </si>
  <si>
    <t>Bradley University</t>
  </si>
  <si>
    <t>Bramson ORT College</t>
  </si>
  <si>
    <t>Brandeis University</t>
  </si>
  <si>
    <t>Brazosport College</t>
  </si>
  <si>
    <t>Brenau University</t>
  </si>
  <si>
    <t>Brescia University</t>
  </si>
  <si>
    <t>Brevard College</t>
  </si>
  <si>
    <t>Brewton-Parker College</t>
  </si>
  <si>
    <t>Briar Cliff University</t>
  </si>
  <si>
    <t>BridgeValley Community &amp; Technical College</t>
  </si>
  <si>
    <t>Bridgewater College</t>
  </si>
  <si>
    <t>Bridgewater State University</t>
  </si>
  <si>
    <t>Brigham Young University-Hawaii</t>
  </si>
  <si>
    <t>Brigham Young University-Idaho</t>
  </si>
  <si>
    <t>Brigham Young University-Provo</t>
  </si>
  <si>
    <t>Bristol Community College</t>
  </si>
  <si>
    <t>Brite Divinity School</t>
  </si>
  <si>
    <t>Brookdale Community College</t>
  </si>
  <si>
    <t>Brookhaven College</t>
  </si>
  <si>
    <t>Brooklyn Law School</t>
  </si>
  <si>
    <t>Broward College</t>
  </si>
  <si>
    <t>Brown University</t>
  </si>
  <si>
    <t>Brunswick Community College</t>
  </si>
  <si>
    <t>Bryan College of Health Sciences</t>
  </si>
  <si>
    <t>Bryan College-Dayton</t>
  </si>
  <si>
    <t>Bryant University</t>
  </si>
  <si>
    <t>Bryn Athyn College of the New Church</t>
  </si>
  <si>
    <t>Bryn Mawr College</t>
  </si>
  <si>
    <t>Bucknell University</t>
  </si>
  <si>
    <t>Bucks County Community College</t>
  </si>
  <si>
    <t>Buena Vista University</t>
  </si>
  <si>
    <t>Bunker Hill Community College</t>
  </si>
  <si>
    <t>Butler Community College</t>
  </si>
  <si>
    <t>Butler County Community College</t>
  </si>
  <si>
    <t>Butler University</t>
  </si>
  <si>
    <t>Butte College</t>
  </si>
  <si>
    <t>Byzantine Catholic Seminary of Saints Cyril and Methodius</t>
  </si>
  <si>
    <t>Cabarrus College of Health Sciences</t>
  </si>
  <si>
    <t>Cabrillo College</t>
  </si>
  <si>
    <t>Cairn University-Langhorne</t>
  </si>
  <si>
    <t>Caldwell Community College and Technical Institute</t>
  </si>
  <si>
    <t>Caldwell University</t>
  </si>
  <si>
    <t>California Baptist University</t>
  </si>
  <si>
    <t>California Christian College</t>
  </si>
  <si>
    <t>California College of the Arts</t>
  </si>
  <si>
    <t>California College San Diego</t>
  </si>
  <si>
    <t>California Institute of Integral Studies</t>
  </si>
  <si>
    <t>California Institute of Technology</t>
  </si>
  <si>
    <t>California Institute of the Arts</t>
  </si>
  <si>
    <t>California Lutheran University</t>
  </si>
  <si>
    <t>California Polytechnic State University-San Luis Obispo</t>
  </si>
  <si>
    <t>California State Polytechnic University-Pomona</t>
  </si>
  <si>
    <t>California State University-Bakersfield</t>
  </si>
  <si>
    <t>California State University-Channel Islands</t>
  </si>
  <si>
    <t>California State University-Chico</t>
  </si>
  <si>
    <t>California State University-Dominguez Hills</t>
  </si>
  <si>
    <t>California State University-East Bay</t>
  </si>
  <si>
    <t>California State University-Fresno</t>
  </si>
  <si>
    <t>California State University-Fullerton</t>
  </si>
  <si>
    <t>California State University-Long Beach</t>
  </si>
  <si>
    <t>California State University-Los Angeles</t>
  </si>
  <si>
    <t>California State University-Monterey Bay</t>
  </si>
  <si>
    <t>California State University-Northridge</t>
  </si>
  <si>
    <t>California State University-Sacramento</t>
  </si>
  <si>
    <t>California State University-San Bernardino</t>
  </si>
  <si>
    <t>California State University-San Marcos</t>
  </si>
  <si>
    <t>California State University-Stanislaus</t>
  </si>
  <si>
    <t>California University of Management and Sciences</t>
  </si>
  <si>
    <t>California University of Pennsylvania</t>
  </si>
  <si>
    <t>California Western School of Law</t>
  </si>
  <si>
    <t>Calumet College of Saint Joseph</t>
  </si>
  <si>
    <t>Calvin College</t>
  </si>
  <si>
    <t>Calvin Theological Seminary</t>
  </si>
  <si>
    <t>Cambridge College</t>
  </si>
  <si>
    <t>Camden County College</t>
  </si>
  <si>
    <t>Cameron University</t>
  </si>
  <si>
    <t>Campbell University</t>
  </si>
  <si>
    <t>Campbellsville University</t>
  </si>
  <si>
    <t>Canada College</t>
  </si>
  <si>
    <t>Canisius College</t>
  </si>
  <si>
    <t>Cankdeska Cikana Community College</t>
  </si>
  <si>
    <t>Cape Cod Community College</t>
  </si>
  <si>
    <t>Cape Fear Community College</t>
  </si>
  <si>
    <t>Cape Girardeau Career and Technology Center</t>
  </si>
  <si>
    <t>Capital Area Technical College</t>
  </si>
  <si>
    <t>Capital Community College</t>
  </si>
  <si>
    <t>Capital University</t>
  </si>
  <si>
    <t>Capitol Technology University</t>
  </si>
  <si>
    <t>Cardinal Stritch University</t>
  </si>
  <si>
    <t>Career and Technology Education Centers of Licking County</t>
  </si>
  <si>
    <t>Carl Albert State College</t>
  </si>
  <si>
    <t>Carl Sandburg College</t>
  </si>
  <si>
    <t>Carleton College</t>
  </si>
  <si>
    <t>Carlos Albizu University-Miami</t>
  </si>
  <si>
    <t>Carlow University</t>
  </si>
  <si>
    <t>Carnegie Mellon University</t>
  </si>
  <si>
    <t>Carolina Christian College</t>
  </si>
  <si>
    <t>Carolina College of Biblical Studies</t>
  </si>
  <si>
    <t>Carolinas College of Health Sciences</t>
  </si>
  <si>
    <t>Carroll College</t>
  </si>
  <si>
    <t>Carroll University</t>
  </si>
  <si>
    <t>Carson-Newman University</t>
  </si>
  <si>
    <t>Carteret Community College</t>
  </si>
  <si>
    <t>Carthage College</t>
  </si>
  <si>
    <t>Carver Bible College</t>
  </si>
  <si>
    <t>Carver Career Center</t>
  </si>
  <si>
    <t>Casa Loma College-Van Nuys</t>
  </si>
  <si>
    <t>Cascadia College</t>
  </si>
  <si>
    <t>Case Western Reserve University</t>
  </si>
  <si>
    <t>Casper College</t>
  </si>
  <si>
    <t>Catawba College</t>
  </si>
  <si>
    <t>Catawba Valley Community College</t>
  </si>
  <si>
    <t>Catholic Distance University</t>
  </si>
  <si>
    <t>Catholic Theological Union at Chicago</t>
  </si>
  <si>
    <t>Catholic University of America</t>
  </si>
  <si>
    <t>Cayuga County Community College</t>
  </si>
  <si>
    <t>Cazenovia College</t>
  </si>
  <si>
    <t>CBD College</t>
  </si>
  <si>
    <t>Cecil College</t>
  </si>
  <si>
    <t>Cedar Crest College</t>
  </si>
  <si>
    <t>Cedar Valley College</t>
  </si>
  <si>
    <t>Cedarville University</t>
  </si>
  <si>
    <t>Centenary College of Louisiana</t>
  </si>
  <si>
    <t>Centra College of Nursing</t>
  </si>
  <si>
    <t>Central Alabama Community College</t>
  </si>
  <si>
    <t>Central Arizona College</t>
  </si>
  <si>
    <t>Central Baptist College</t>
  </si>
  <si>
    <t>Central Carolina Community College</t>
  </si>
  <si>
    <t>Central Carolina Technical College</t>
  </si>
  <si>
    <t>Central Christian College of Kansas</t>
  </si>
  <si>
    <t>Central Christian College of the Bible</t>
  </si>
  <si>
    <t>Central College</t>
  </si>
  <si>
    <t>Central Community College</t>
  </si>
  <si>
    <t>Central Connecticut State University</t>
  </si>
  <si>
    <t>Central Georgia Technical College</t>
  </si>
  <si>
    <t>Central Methodist University-College of Liberal Arts and Sciences</t>
  </si>
  <si>
    <t>Central Michigan University</t>
  </si>
  <si>
    <t>Central New Mexico Community College</t>
  </si>
  <si>
    <t>Central Ohio Technical College</t>
  </si>
  <si>
    <t>Central Oregon Community College</t>
  </si>
  <si>
    <t>Central Piedmont Community College</t>
  </si>
  <si>
    <t>Central State University</t>
  </si>
  <si>
    <t>Central Texas College</t>
  </si>
  <si>
    <t>Central Virginia Community College</t>
  </si>
  <si>
    <t>Central Washington University</t>
  </si>
  <si>
    <t>Central Wyoming College</t>
  </si>
  <si>
    <t>Central Yeshiva Tomchei Tmimim Lubavitz</t>
  </si>
  <si>
    <t>Centralia College</t>
  </si>
  <si>
    <t>Centre College</t>
  </si>
  <si>
    <t>Century College</t>
  </si>
  <si>
    <t>Cerritos College</t>
  </si>
  <si>
    <t>Chabot College</t>
  </si>
  <si>
    <t>Chadron State College</t>
  </si>
  <si>
    <t>Chaffey College</t>
  </si>
  <si>
    <t>Chaminade University of Honolulu</t>
  </si>
  <si>
    <t>Champlain College</t>
  </si>
  <si>
    <t>Chandler-Gilbert Community College</t>
  </si>
  <si>
    <t>Chapman University</t>
  </si>
  <si>
    <t>Charles A Jones Career and Education Center</t>
  </si>
  <si>
    <t>Charles R Drew University of Medicine and Science</t>
  </si>
  <si>
    <t>Charleston Southern University</t>
  </si>
  <si>
    <t>Charlotte Christian College and Theological Seminary</t>
  </si>
  <si>
    <t>Charter Oak State College</t>
  </si>
  <si>
    <t>Chatfield College</t>
  </si>
  <si>
    <t>Chatham University</t>
  </si>
  <si>
    <t>Chattahoochee Technical College</t>
  </si>
  <si>
    <t>Chattahoochee Valley Community College</t>
  </si>
  <si>
    <t>Chattanooga State Community College</t>
  </si>
  <si>
    <t>Chemeketa Community College</t>
  </si>
  <si>
    <t>Chesapeake College</t>
  </si>
  <si>
    <t>Chestnut Hill College</t>
  </si>
  <si>
    <t>Cheyney University of Pennsylvania</t>
  </si>
  <si>
    <t>Chicago ORT Technical Institute</t>
  </si>
  <si>
    <t>Chicago State University</t>
  </si>
  <si>
    <t>Chicago Theological Seminary</t>
  </si>
  <si>
    <t>Chief Dull Knife College</t>
  </si>
  <si>
    <t>Chipola College</t>
  </si>
  <si>
    <t>Chippewa Valley Technical College</t>
  </si>
  <si>
    <t>Chowan University</t>
  </si>
  <si>
    <t>Christ the King Seminary</t>
  </si>
  <si>
    <t>Christian Brothers University</t>
  </si>
  <si>
    <t>Christian Life College</t>
  </si>
  <si>
    <t>Christian Theological Seminary</t>
  </si>
  <si>
    <t>Christopher Newport University</t>
  </si>
  <si>
    <t>Church Divinity School of the Pacific</t>
  </si>
  <si>
    <t>Cincinnati Christian University</t>
  </si>
  <si>
    <t>Cincinnati College of Mortuary Science</t>
  </si>
  <si>
    <t>Cincinnati State Technical and Community College</t>
  </si>
  <si>
    <t>Cisco College</t>
  </si>
  <si>
    <t>Citadel Military College of South Carolina</t>
  </si>
  <si>
    <t>Citizens School of Nursing</t>
  </si>
  <si>
    <t>Citrus College</t>
  </si>
  <si>
    <t>City College of San Francisco</t>
  </si>
  <si>
    <t>City College-Altamonte Springs</t>
  </si>
  <si>
    <t>City College-Fort Lauderdale</t>
  </si>
  <si>
    <t>City College-Hollywood</t>
  </si>
  <si>
    <t>City University of Seattle</t>
  </si>
  <si>
    <t>Clackamas Community College</t>
  </si>
  <si>
    <t>Claflin University</t>
  </si>
  <si>
    <t>Claremont Graduate University</t>
  </si>
  <si>
    <t>Claremont McKenna College</t>
  </si>
  <si>
    <t>Claremont School of Theology</t>
  </si>
  <si>
    <t>Clarendon College</t>
  </si>
  <si>
    <t>Clarion University of Pennsylvania</t>
  </si>
  <si>
    <t>Clark Atlanta University</t>
  </si>
  <si>
    <t>Clark College</t>
  </si>
  <si>
    <t>Clark State Community College</t>
  </si>
  <si>
    <t>Clark University</t>
  </si>
  <si>
    <t>Clarke University</t>
  </si>
  <si>
    <t>Clarkson College</t>
  </si>
  <si>
    <t>Clarkson University</t>
  </si>
  <si>
    <t>Clatsop Community College</t>
  </si>
  <si>
    <t>Clayton  State University</t>
  </si>
  <si>
    <t>Clear Creek Baptist Bible College</t>
  </si>
  <si>
    <t>Cleary University</t>
  </si>
  <si>
    <t>Clemson University</t>
  </si>
  <si>
    <t>Cleveland Clinic Health System-School of Diagnostic Imaging</t>
  </si>
  <si>
    <t>Cleveland Community College</t>
  </si>
  <si>
    <t>Cleveland Institute of Art</t>
  </si>
  <si>
    <t>Cleveland Institute of Music</t>
  </si>
  <si>
    <t>Cleveland State Community College</t>
  </si>
  <si>
    <t>Cleveland State University</t>
  </si>
  <si>
    <t>Cleveland University-Kansas City</t>
  </si>
  <si>
    <t>Clinton College</t>
  </si>
  <si>
    <t>Clinton Community College</t>
  </si>
  <si>
    <t>Cloud County Community College</t>
  </si>
  <si>
    <t>Clover Park Technical College</t>
  </si>
  <si>
    <t>Clovis Community College</t>
  </si>
  <si>
    <t>Coahoma Community College</t>
  </si>
  <si>
    <t>Coastal Bend College</t>
  </si>
  <si>
    <t>Coastal Carolina Community College</t>
  </si>
  <si>
    <t>Coastal Carolina University</t>
  </si>
  <si>
    <t>Coastal Pines Technical College</t>
  </si>
  <si>
    <t>Coastline Community College</t>
  </si>
  <si>
    <t>Cochise County Community College District</t>
  </si>
  <si>
    <t>Cochran School of Nursing</t>
  </si>
  <si>
    <t>Coconino Community College</t>
  </si>
  <si>
    <t>Coe College</t>
  </si>
  <si>
    <t>Coffeyville Community College</t>
  </si>
  <si>
    <t>Coker College</t>
  </si>
  <si>
    <t>Colby College</t>
  </si>
  <si>
    <t>Colby Community College</t>
  </si>
  <si>
    <t>Colby-Sawyer College</t>
  </si>
  <si>
    <t>Coleman University</t>
  </si>
  <si>
    <t>Colgate Rochester Crozer Divinity School</t>
  </si>
  <si>
    <t>Colgate University</t>
  </si>
  <si>
    <t>College for Creative Studies</t>
  </si>
  <si>
    <t>College of Alameda</t>
  </si>
  <si>
    <t>College of Biblical Studies-Houston</t>
  </si>
  <si>
    <t>College of Central Florida</t>
  </si>
  <si>
    <t>College of Charleston</t>
  </si>
  <si>
    <t>College of Coastal Georgia</t>
  </si>
  <si>
    <t>College of DuPage</t>
  </si>
  <si>
    <t>College of Lake County</t>
  </si>
  <si>
    <t>College of Marin</t>
  </si>
  <si>
    <t>College of Menominee Nation</t>
  </si>
  <si>
    <t>College of Mount Saint Vincent</t>
  </si>
  <si>
    <t>College of Our Lady of the Elms</t>
  </si>
  <si>
    <t>College of Saint Benedict</t>
  </si>
  <si>
    <t>College of Saint Elizabeth</t>
  </si>
  <si>
    <t>College of Saint Mary</t>
  </si>
  <si>
    <t>College of San Mateo</t>
  </si>
  <si>
    <t>College of Southern Idaho</t>
  </si>
  <si>
    <t>College of Southern Maryland</t>
  </si>
  <si>
    <t>College of Southern Nevada</t>
  </si>
  <si>
    <t>College of St Joseph</t>
  </si>
  <si>
    <t>College of the Albemarle</t>
  </si>
  <si>
    <t>College of the Atlantic</t>
  </si>
  <si>
    <t>College of the Canyons</t>
  </si>
  <si>
    <t>College of the Desert</t>
  </si>
  <si>
    <t>College of the Holy Cross</t>
  </si>
  <si>
    <t>College of the Mainland</t>
  </si>
  <si>
    <t>College of the Muscogee Nation</t>
  </si>
  <si>
    <t>College of the Ouachitas</t>
  </si>
  <si>
    <t>College of the Ozarks</t>
  </si>
  <si>
    <t>College of the Redwoods</t>
  </si>
  <si>
    <t>College of the Sequoias</t>
  </si>
  <si>
    <t>College of the Siskiyous</t>
  </si>
  <si>
    <t>College of Western Idaho</t>
  </si>
  <si>
    <t>College of William and Mary</t>
  </si>
  <si>
    <t>CollegeAmerica-Cheyenne</t>
  </si>
  <si>
    <t>CollegeAmerica-Colorado Springs</t>
  </si>
  <si>
    <t>CollegeAmerica-Denver</t>
  </si>
  <si>
    <t>CollegeAmerica-Flagstaff</t>
  </si>
  <si>
    <t>CollegeAmerica-Fort Collins</t>
  </si>
  <si>
    <t>CollegeAmerica-Phoenix</t>
  </si>
  <si>
    <t>Collin County Community College District</t>
  </si>
  <si>
    <t>Colorado Christian University</t>
  </si>
  <si>
    <t>Colorado College</t>
  </si>
  <si>
    <t>Colorado Heights University</t>
  </si>
  <si>
    <t>Colorado Mesa University</t>
  </si>
  <si>
    <t>Colorado Mountain College</t>
  </si>
  <si>
    <t>Colorado Northwestern Community College</t>
  </si>
  <si>
    <t>Colorado School of Mines</t>
  </si>
  <si>
    <t>Colorado State University-Fort Collins</t>
  </si>
  <si>
    <t>Colorado State University-Global Campus</t>
  </si>
  <si>
    <t>Colorado State University-Pueblo</t>
  </si>
  <si>
    <t>Columbia Basin College</t>
  </si>
  <si>
    <t>Columbia College</t>
  </si>
  <si>
    <t>Columbia Gorge Community College</t>
  </si>
  <si>
    <t>Columbia International University</t>
  </si>
  <si>
    <t>Columbia State Community College</t>
  </si>
  <si>
    <t>Columbia Theological Seminary</t>
  </si>
  <si>
    <t>Columbia University in the City of New York</t>
  </si>
  <si>
    <t>Columbia-Greene Community College</t>
  </si>
  <si>
    <t>Columbus College of Art and Design</t>
  </si>
  <si>
    <t>Columbus State Community College</t>
  </si>
  <si>
    <t>Columbus State University</t>
  </si>
  <si>
    <t>Columbus Technical College</t>
  </si>
  <si>
    <t>Comanche Nation College</t>
  </si>
  <si>
    <t>Commonwealth Institute of Funeral Service</t>
  </si>
  <si>
    <t>Commonwealth Technical Institute</t>
  </si>
  <si>
    <t>Community Christian College</t>
  </si>
  <si>
    <t>Community College of Aurora</t>
  </si>
  <si>
    <t>Community College of Beaver County</t>
  </si>
  <si>
    <t>Community College of Denver</t>
  </si>
  <si>
    <t>Community College of Philadelphia</t>
  </si>
  <si>
    <t>Community College of Rhode Island</t>
  </si>
  <si>
    <t>Compass College of Cinematic Arts</t>
  </si>
  <si>
    <t>Conception Seminary College</t>
  </si>
  <si>
    <t>Concord University</t>
  </si>
  <si>
    <t>Concordia College Alabama</t>
  </si>
  <si>
    <t>Concordia College at Moorhead</t>
  </si>
  <si>
    <t>Concordia College-New York</t>
  </si>
  <si>
    <t>Concordia Seminary</t>
  </si>
  <si>
    <t>Concordia Theological Seminary</t>
  </si>
  <si>
    <t>Concordia University-Ann Arbor</t>
  </si>
  <si>
    <t>Concordia University-Chicago</t>
  </si>
  <si>
    <t>Concordia University-Irvine</t>
  </si>
  <si>
    <t>Concordia University-Nebraska</t>
  </si>
  <si>
    <t>Concordia University-Portland</t>
  </si>
  <si>
    <t>Concordia University-Saint Paul</t>
  </si>
  <si>
    <t>Concordia University-Texas</t>
  </si>
  <si>
    <t>Concordia University-Wisconsin</t>
  </si>
  <si>
    <t>Connecticut College</t>
  </si>
  <si>
    <t>Connors State College</t>
  </si>
  <si>
    <t>Contra Costa College</t>
  </si>
  <si>
    <t>Converse College</t>
  </si>
  <si>
    <t>Conway School of Landscape Design</t>
  </si>
  <si>
    <t>Cooper Union for the Advancement of Science and Art</t>
  </si>
  <si>
    <t>Copiah-Lincoln Community College</t>
  </si>
  <si>
    <t>Coppin State University</t>
  </si>
  <si>
    <t>Corban University</t>
  </si>
  <si>
    <t>Cornell College</t>
  </si>
  <si>
    <t>Cornell University</t>
  </si>
  <si>
    <t>Cornerstone University</t>
  </si>
  <si>
    <t>Corning Community College</t>
  </si>
  <si>
    <t>Cornish College of the Arts</t>
  </si>
  <si>
    <t>Cossatot Community College of the University of Arkansas</t>
  </si>
  <si>
    <t>Cottey College</t>
  </si>
  <si>
    <t>County College of Morris</t>
  </si>
  <si>
    <t>Covenant College</t>
  </si>
  <si>
    <t>Covenant School of Nursing and Allied Health</t>
  </si>
  <si>
    <t>Covenant Theological Seminary</t>
  </si>
  <si>
    <t>Cowley County Community College</t>
  </si>
  <si>
    <t>Cox College</t>
  </si>
  <si>
    <t>Cranbrook Academy of Art</t>
  </si>
  <si>
    <t>Craven Community College</t>
  </si>
  <si>
    <t>Creighton University</t>
  </si>
  <si>
    <t>Criswell College</t>
  </si>
  <si>
    <t>Crossroads Bible College</t>
  </si>
  <si>
    <t>Crowder College</t>
  </si>
  <si>
    <t>Crowley's Ridge College</t>
  </si>
  <si>
    <t>Crown College</t>
  </si>
  <si>
    <t>Cuesta College</t>
  </si>
  <si>
    <t>Culinary Institute of America</t>
  </si>
  <si>
    <t>Culver-Stockton College</t>
  </si>
  <si>
    <t>Cumberland County College</t>
  </si>
  <si>
    <t>Cumberland University</t>
  </si>
  <si>
    <t>CUNY City College</t>
  </si>
  <si>
    <t>Curry College</t>
  </si>
  <si>
    <t>Curtis Institute of Music</t>
  </si>
  <si>
    <t>Cuyahoga Community College District</t>
  </si>
  <si>
    <t>Cuyamaca College</t>
  </si>
  <si>
    <t>CVPH Medical Center School of Radiologic Technology</t>
  </si>
  <si>
    <t>Cypress College</t>
  </si>
  <si>
    <t>D'Youville College</t>
  </si>
  <si>
    <t>Dabney S Lancaster Community College</t>
  </si>
  <si>
    <t>Daemen College</t>
  </si>
  <si>
    <t>Dakota County Technical College</t>
  </si>
  <si>
    <t>Dakota State University</t>
  </si>
  <si>
    <t>Dakota Wesleyan University</t>
  </si>
  <si>
    <t>Dallas Baptist University</t>
  </si>
  <si>
    <t>Dallas Christian College</t>
  </si>
  <si>
    <t>Dallas Institute of Funeral Service</t>
  </si>
  <si>
    <t>Dallas Nursing Institute</t>
  </si>
  <si>
    <t>Dallas Theological Seminary</t>
  </si>
  <si>
    <t>Dalton State College</t>
  </si>
  <si>
    <t>Danville Area Community College</t>
  </si>
  <si>
    <t>Danville Community College</t>
  </si>
  <si>
    <t>Dartmouth College</t>
  </si>
  <si>
    <t>Darton State College</t>
  </si>
  <si>
    <t>Davenport University</t>
  </si>
  <si>
    <t>Davidson College</t>
  </si>
  <si>
    <t>Davidson County Community College</t>
  </si>
  <si>
    <t>Davis &amp; Elkins College</t>
  </si>
  <si>
    <t>Davis College</t>
  </si>
  <si>
    <t>Dawson Community College</t>
  </si>
  <si>
    <t>Daytona State College</t>
  </si>
  <si>
    <t>De Anza College</t>
  </si>
  <si>
    <t>Dean College</t>
  </si>
  <si>
    <t>Defiance College</t>
  </si>
  <si>
    <t>Del Mar College</t>
  </si>
  <si>
    <t>Delaware College of Art and Design</t>
  </si>
  <si>
    <t>Delaware County Community College</t>
  </si>
  <si>
    <t>Delaware State University</t>
  </si>
  <si>
    <t>Delaware Technical Community College-Terry</t>
  </si>
  <si>
    <t>Delaware Valley University</t>
  </si>
  <si>
    <t>Delgado Community College</t>
  </si>
  <si>
    <t>Dell'Arte International School of Physical Theatre</t>
  </si>
  <si>
    <t>Delta College</t>
  </si>
  <si>
    <t>Delta State University</t>
  </si>
  <si>
    <t>Denison University</t>
  </si>
  <si>
    <t>Denmark Technical College</t>
  </si>
  <si>
    <t>Denver Seminary</t>
  </si>
  <si>
    <t>DePaul University</t>
  </si>
  <si>
    <t>DePauw University</t>
  </si>
  <si>
    <t>Des Moines Area Community College</t>
  </si>
  <si>
    <t>Des Moines University-Osteopathic Medical Center</t>
  </si>
  <si>
    <t>DeSales University</t>
  </si>
  <si>
    <t>Dickinson College</t>
  </si>
  <si>
    <t>Dickinson State University</t>
  </si>
  <si>
    <t>Dillard University</t>
  </si>
  <si>
    <t>Dine College</t>
  </si>
  <si>
    <t>Divine Word College</t>
  </si>
  <si>
    <t>Dixie State University</t>
  </si>
  <si>
    <t>Dodge City Community College</t>
  </si>
  <si>
    <t>Dominican College of Blauvelt</t>
  </si>
  <si>
    <t>Dominican School of Philosophy &amp; Theology</t>
  </si>
  <si>
    <t>Dominican University</t>
  </si>
  <si>
    <t>Dominican University of California</t>
  </si>
  <si>
    <t>Dongguk University-Los Angeles</t>
  </si>
  <si>
    <t>Donnelly College</t>
  </si>
  <si>
    <t>Dordt College</t>
  </si>
  <si>
    <t>Downey Adult School</t>
  </si>
  <si>
    <t>Drake University</t>
  </si>
  <si>
    <t>Drew University</t>
  </si>
  <si>
    <t>Drexel University</t>
  </si>
  <si>
    <t>Drury University</t>
  </si>
  <si>
    <t>Duke University</t>
  </si>
  <si>
    <t>Dunwoody College of Technology</t>
  </si>
  <si>
    <t>Duquesne University</t>
  </si>
  <si>
    <t>Durham Technical Community College</t>
  </si>
  <si>
    <t>Dutchess Community College</t>
  </si>
  <si>
    <t>Dyersburg State Community College</t>
  </si>
  <si>
    <t>Earlham College</t>
  </si>
  <si>
    <t>East Arkansas Community College</t>
  </si>
  <si>
    <t>East Carolina University</t>
  </si>
  <si>
    <t>East Central College</t>
  </si>
  <si>
    <t>East Central Community College</t>
  </si>
  <si>
    <t>East Central University</t>
  </si>
  <si>
    <t>East Georgia State College</t>
  </si>
  <si>
    <t>East Mississippi Community College</t>
  </si>
  <si>
    <t>East San Gabriel Valley Regional Occupational Program</t>
  </si>
  <si>
    <t>East Stroudsburg University of Pennsylvania</t>
  </si>
  <si>
    <t>East Tennessee State University</t>
  </si>
  <si>
    <t>East Texas Baptist University</t>
  </si>
  <si>
    <t>East-West University</t>
  </si>
  <si>
    <t>Eastern Arizona College</t>
  </si>
  <si>
    <t>Eastern Connecticut State University</t>
  </si>
  <si>
    <t>Eastern Florida State College</t>
  </si>
  <si>
    <t>Eastern Gateway Community College</t>
  </si>
  <si>
    <t>Eastern Illinois University</t>
  </si>
  <si>
    <t>Eastern Iowa Community College District</t>
  </si>
  <si>
    <t>Eastern Kentucky University</t>
  </si>
  <si>
    <t>Eastern Maine Community College</t>
  </si>
  <si>
    <t>Eastern Mennonite University</t>
  </si>
  <si>
    <t>Eastern Michigan University</t>
  </si>
  <si>
    <t>Eastern Nazarene College</t>
  </si>
  <si>
    <t>Eastern New Mexico University-Main Campus</t>
  </si>
  <si>
    <t>Eastern New Mexico University-Roswell Campus</t>
  </si>
  <si>
    <t>Eastern Oklahoma State College</t>
  </si>
  <si>
    <t>Eastern Oregon University</t>
  </si>
  <si>
    <t>Eastern Shore Community College</t>
  </si>
  <si>
    <t>Eastern University</t>
  </si>
  <si>
    <t>Eastern Virginia Medical School</t>
  </si>
  <si>
    <t>Eastern Washington University</t>
  </si>
  <si>
    <t>Eastern Wyoming College</t>
  </si>
  <si>
    <t>Eastfield College</t>
  </si>
  <si>
    <t>Ecclesia College</t>
  </si>
  <si>
    <t>Eckerd College</t>
  </si>
  <si>
    <t>Ecumenical Theological Seminary</t>
  </si>
  <si>
    <t>Eden Theological Seminary</t>
  </si>
  <si>
    <t>Edgecombe Community College</t>
  </si>
  <si>
    <t>Edgewood College</t>
  </si>
  <si>
    <t>Edinboro University of Pennsylvania</t>
  </si>
  <si>
    <t>Edison State Community College</t>
  </si>
  <si>
    <t>Edmonds Community College</t>
  </si>
  <si>
    <t>Edward Via College of Osteopathic Medicine</t>
  </si>
  <si>
    <t>Edward Waters College</t>
  </si>
  <si>
    <t>EHOVE Career Center</t>
  </si>
  <si>
    <t>El Camino College-Compton Center</t>
  </si>
  <si>
    <t>El Camino Community College District</t>
  </si>
  <si>
    <t>El Centro College</t>
  </si>
  <si>
    <t>El Paso Community College</t>
  </si>
  <si>
    <t>Elgin Community College</t>
  </si>
  <si>
    <t>Elizabeth City State University</t>
  </si>
  <si>
    <t>Elizabethtown College</t>
  </si>
  <si>
    <t>Ellsworth Community College</t>
  </si>
  <si>
    <t>Elmhurst College</t>
  </si>
  <si>
    <t>Elmira College</t>
  </si>
  <si>
    <t>Elon University</t>
  </si>
  <si>
    <t>Embry-Riddle Aeronautical University-Daytona Beach</t>
  </si>
  <si>
    <t>Emerson College</t>
  </si>
  <si>
    <t>Emmanuel College</t>
  </si>
  <si>
    <t>Emmaus Bible College</t>
  </si>
  <si>
    <t>Emory &amp; Henry College</t>
  </si>
  <si>
    <t>Emory University</t>
  </si>
  <si>
    <t>Employment Solutions-College for Technical Education</t>
  </si>
  <si>
    <t>Emporia State University</t>
  </si>
  <si>
    <t>Endicott College</t>
  </si>
  <si>
    <t>Enterprise State Community College</t>
  </si>
  <si>
    <t>Epic Bible College</t>
  </si>
  <si>
    <t>Episcopal Divinity School</t>
  </si>
  <si>
    <t>Episcopal Theological Seminary of the Southwest</t>
  </si>
  <si>
    <t>Erie Community College</t>
  </si>
  <si>
    <t>Erikson Institute</t>
  </si>
  <si>
    <t>Erskine College</t>
  </si>
  <si>
    <t>Essex County College</t>
  </si>
  <si>
    <t>Estrella Mountain Community College</t>
  </si>
  <si>
    <t>Eureka College</t>
  </si>
  <si>
    <t>Evangel University</t>
  </si>
  <si>
    <t>Evangelical Theological Seminary</t>
  </si>
  <si>
    <t>Everett Community College</t>
  </si>
  <si>
    <t>Everglades University</t>
  </si>
  <si>
    <t>Excelsior College</t>
  </si>
  <si>
    <t>Expertise Cosmetology Institute</t>
  </si>
  <si>
    <t>Fairfield University</t>
  </si>
  <si>
    <t>Fairleigh Dickinson University-Metropolitan Campus</t>
  </si>
  <si>
    <t>Fairmont State University</t>
  </si>
  <si>
    <t>Faith Baptist Bible College and Theological Seminary</t>
  </si>
  <si>
    <t>Faith Theological Seminary</t>
  </si>
  <si>
    <t>Farmingdale State College</t>
  </si>
  <si>
    <t>Fashion Institute of Technology</t>
  </si>
  <si>
    <t>Faulkner University</t>
  </si>
  <si>
    <t>Fayetteville State University</t>
  </si>
  <si>
    <t>Fayetteville Technical Community College</t>
  </si>
  <si>
    <t>Feather River Community College District</t>
  </si>
  <si>
    <t>Ferris State University</t>
  </si>
  <si>
    <t>Ferrum College</t>
  </si>
  <si>
    <t>Fielding Graduate University</t>
  </si>
  <si>
    <t>Finger Lakes Community College</t>
  </si>
  <si>
    <t>Finger Lakes Health College of Nursing</t>
  </si>
  <si>
    <t>Finlandia University</t>
  </si>
  <si>
    <t>Firelands Regional Medical Center School of Nursing</t>
  </si>
  <si>
    <t>Fisher College</t>
  </si>
  <si>
    <t>Fisk University</t>
  </si>
  <si>
    <t>Fitchburg State University</t>
  </si>
  <si>
    <t>Flagler College-St Augustine</t>
  </si>
  <si>
    <t>Flathead Valley Community College</t>
  </si>
  <si>
    <t>Flint Hills Technical College</t>
  </si>
  <si>
    <t>Florence-Darlington Technical College</t>
  </si>
  <si>
    <t>Florida Agricultural and Mechanical University</t>
  </si>
  <si>
    <t>Florida Atlantic University</t>
  </si>
  <si>
    <t>Florida College</t>
  </si>
  <si>
    <t>Florida Gateway College</t>
  </si>
  <si>
    <t>Florida Gulf Coast University</t>
  </si>
  <si>
    <t>Florida Institute of Technology</t>
  </si>
  <si>
    <t>Florida Institute of Technology-Online</t>
  </si>
  <si>
    <t>Florida International University</t>
  </si>
  <si>
    <t>Florida Keys Community College</t>
  </si>
  <si>
    <t>Florida Memorial University</t>
  </si>
  <si>
    <t>Florida Panhandle Technical College</t>
  </si>
  <si>
    <t>Florida Polytechnic University</t>
  </si>
  <si>
    <t>Florida School of Traditional Midwifery</t>
  </si>
  <si>
    <t>Florida Southern College</t>
  </si>
  <si>
    <t>Florida SouthWestern State College</t>
  </si>
  <si>
    <t>Florida State College at Jacksonville</t>
  </si>
  <si>
    <t>Florida State University</t>
  </si>
  <si>
    <t>Fond du Lac Tribal and Community College</t>
  </si>
  <si>
    <t>Fontbonne University</t>
  </si>
  <si>
    <t>Fordham University</t>
  </si>
  <si>
    <t>Forsyth Technical Community College</t>
  </si>
  <si>
    <t>Fort Hays State University</t>
  </si>
  <si>
    <t>Fort Lewis College</t>
  </si>
  <si>
    <t>Fort Peck Community College</t>
  </si>
  <si>
    <t>Fort Scott Community College</t>
  </si>
  <si>
    <t>Fort Valley State University</t>
  </si>
  <si>
    <t>Fox Valley Technical College</t>
  </si>
  <si>
    <t>Framingham State University</t>
  </si>
  <si>
    <t>Francis Marion University</t>
  </si>
  <si>
    <t>Franciscan School of Theology</t>
  </si>
  <si>
    <t>Franciscan University of Steubenville</t>
  </si>
  <si>
    <t>Frank Phillips College</t>
  </si>
  <si>
    <t>Franklin and Marshall College</t>
  </si>
  <si>
    <t>Franklin College</t>
  </si>
  <si>
    <t>Franklin Pierce University</t>
  </si>
  <si>
    <t>Franklin University</t>
  </si>
  <si>
    <t>Franklin W Olin College of Engineering</t>
  </si>
  <si>
    <t>Frederick Community College</t>
  </si>
  <si>
    <t>Freed-Hardeman University</t>
  </si>
  <si>
    <t>Fresno City College</t>
  </si>
  <si>
    <t>Fresno Pacific University</t>
  </si>
  <si>
    <t>Friends University</t>
  </si>
  <si>
    <t>Front Range Community College</t>
  </si>
  <si>
    <t>Frontier Nursing University</t>
  </si>
  <si>
    <t>Frostburg State University</t>
  </si>
  <si>
    <t>Fulton-Montgomery Community College</t>
  </si>
  <si>
    <t>Gadsden State Community College</t>
  </si>
  <si>
    <t>Gallaudet University</t>
  </si>
  <si>
    <t>Galveston College</t>
  </si>
  <si>
    <t>Gannon University</t>
  </si>
  <si>
    <t>Garden City Community College</t>
  </si>
  <si>
    <t>Gardner-Webb University</t>
  </si>
  <si>
    <t>Garrett College</t>
  </si>
  <si>
    <t>Garrett-Evangelical Theological Seminary</t>
  </si>
  <si>
    <t>Gaston College</t>
  </si>
  <si>
    <t>Gateway Community College</t>
  </si>
  <si>
    <t>GateWay Community College</t>
  </si>
  <si>
    <t>Gateway Technical College</t>
  </si>
  <si>
    <t>Gavilan College</t>
  </si>
  <si>
    <t>Geisinger-Lewistown Hospital School of Nursing</t>
  </si>
  <si>
    <t>Genesee Community College</t>
  </si>
  <si>
    <t>Geneva College</t>
  </si>
  <si>
    <t>George C Wallace State Community College-Hanceville</t>
  </si>
  <si>
    <t>George C Wallace State Community College-Selma</t>
  </si>
  <si>
    <t>George Fox University</t>
  </si>
  <si>
    <t>George Mason University</t>
  </si>
  <si>
    <t>George Stone Technical Center</t>
  </si>
  <si>
    <t>George Washington University</t>
  </si>
  <si>
    <t>Georgetown College</t>
  </si>
  <si>
    <t>Georgia Christian University</t>
  </si>
  <si>
    <t>Georgia Gwinnett College</t>
  </si>
  <si>
    <t>Georgia Highlands College</t>
  </si>
  <si>
    <t>Georgia Institute of Technology-Main Campus</t>
  </si>
  <si>
    <t>Georgia Military College</t>
  </si>
  <si>
    <t>Georgia Northwestern Technical College</t>
  </si>
  <si>
    <t>Georgia Piedmont Technical College</t>
  </si>
  <si>
    <t>Georgia Southern University</t>
  </si>
  <si>
    <t>Georgia Southwestern State University</t>
  </si>
  <si>
    <t>Georgia State University</t>
  </si>
  <si>
    <t>Georgian Court University</t>
  </si>
  <si>
    <t>Germanna Community College</t>
  </si>
  <si>
    <t>Gettysburg College</t>
  </si>
  <si>
    <t>Glen Oaks Community College</t>
  </si>
  <si>
    <t>Glendale Community College</t>
  </si>
  <si>
    <t>Glenville State College</t>
  </si>
  <si>
    <t>Goddard College</t>
  </si>
  <si>
    <t>Gods Bible School and College</t>
  </si>
  <si>
    <t>Gogebic Community College</t>
  </si>
  <si>
    <t>Golden Gate University-San Francisco</t>
  </si>
  <si>
    <t>Goldey-Beacom College</t>
  </si>
  <si>
    <t>Gonzaga University</t>
  </si>
  <si>
    <t>Good Samaritan College of Nursing and Health Science</t>
  </si>
  <si>
    <t>Gordon College</t>
  </si>
  <si>
    <t>Gordon Cooper Technology Center</t>
  </si>
  <si>
    <t>Gordon State College</t>
  </si>
  <si>
    <t>Gordon-Conwell Theological Seminary</t>
  </si>
  <si>
    <t>Goshen College</t>
  </si>
  <si>
    <t>Goucher College</t>
  </si>
  <si>
    <t>Governors State University</t>
  </si>
  <si>
    <t>Grace Bible College</t>
  </si>
  <si>
    <t>Grace College and Theological Seminary</t>
  </si>
  <si>
    <t>Grace College of Divinity</t>
  </si>
  <si>
    <t>Grace Mission University</t>
  </si>
  <si>
    <t>Grace School of Theology</t>
  </si>
  <si>
    <t>Grace University</t>
  </si>
  <si>
    <t>Graceland University-Lamoni</t>
  </si>
  <si>
    <t>Graduate Theological Union</t>
  </si>
  <si>
    <t>Grady Health System Professional Schools</t>
  </si>
  <si>
    <t>Graham Hospital School of Nursing</t>
  </si>
  <si>
    <t>Grambling State University</t>
  </si>
  <si>
    <t>Grand Rapids Community College</t>
  </si>
  <si>
    <t>Grand Valley State University</t>
  </si>
  <si>
    <t>Grand View University</t>
  </si>
  <si>
    <t>Gratz College</t>
  </si>
  <si>
    <t>Grays Harbor College</t>
  </si>
  <si>
    <t>Grayson College</t>
  </si>
  <si>
    <t>Great Basin College</t>
  </si>
  <si>
    <t>Great Falls College Montana State University</t>
  </si>
  <si>
    <t>Great Lakes Christian College</t>
  </si>
  <si>
    <t>Great Plains Technology Center</t>
  </si>
  <si>
    <t>Green Mountain College</t>
  </si>
  <si>
    <t>Greenfield Community College</t>
  </si>
  <si>
    <t>Greensboro College</t>
  </si>
  <si>
    <t>Greenville Technical College</t>
  </si>
  <si>
    <t>Grinnell College</t>
  </si>
  <si>
    <t>Grove City College</t>
  </si>
  <si>
    <t>Guilford College</t>
  </si>
  <si>
    <t>Guilford Technical Community College</t>
  </si>
  <si>
    <t>Gulf Coast State College</t>
  </si>
  <si>
    <t>Gupton Jones College of Funeral Service</t>
  </si>
  <si>
    <t>Gustavus Adolphus College</t>
  </si>
  <si>
    <t>Gwinnett Technical College</t>
  </si>
  <si>
    <t>Gwynedd Mercy University</t>
  </si>
  <si>
    <t>Hagerstown Community College</t>
  </si>
  <si>
    <t>Halifax Community College</t>
  </si>
  <si>
    <t>Hallmark University</t>
  </si>
  <si>
    <t>Hamilton College</t>
  </si>
  <si>
    <t>Hamline University</t>
  </si>
  <si>
    <t>Hampden-Sydney College</t>
  </si>
  <si>
    <t>Hampshire College</t>
  </si>
  <si>
    <t>Hampton University</t>
  </si>
  <si>
    <t>Hannibal-LaGrange University</t>
  </si>
  <si>
    <t>Hanover College</t>
  </si>
  <si>
    <t>Harcum College</t>
  </si>
  <si>
    <t>Hardin-Simmons University</t>
  </si>
  <si>
    <t>Harding University</t>
  </si>
  <si>
    <t>Harford Community College</t>
  </si>
  <si>
    <t>Harris-Stowe State University</t>
  </si>
  <si>
    <t>Harrisburg University of Science and Technology</t>
  </si>
  <si>
    <t>Hartford Seminary</t>
  </si>
  <si>
    <t>Hartnell College</t>
  </si>
  <si>
    <t>Hartwick College</t>
  </si>
  <si>
    <t>Harvard University</t>
  </si>
  <si>
    <t>Harvey Mudd College</t>
  </si>
  <si>
    <t>Haskell Indian Nations University</t>
  </si>
  <si>
    <t>Hastings College</t>
  </si>
  <si>
    <t>Haverford College</t>
  </si>
  <si>
    <t>Hawaii Community College</t>
  </si>
  <si>
    <t>Hawaii Pacific University</t>
  </si>
  <si>
    <t>Hawkeye Community College</t>
  </si>
  <si>
    <t>Haywood Community College</t>
  </si>
  <si>
    <t>Heartland Community College</t>
  </si>
  <si>
    <t>Hebrew College</t>
  </si>
  <si>
    <t>Hebrew Theological College</t>
  </si>
  <si>
    <t>Heidelberg University</t>
  </si>
  <si>
    <t>Helena College University of Montana</t>
  </si>
  <si>
    <t>Helene Fuld College of Nursing</t>
  </si>
  <si>
    <t>Hellenic College-Holy Cross Greek Orthodox School of Theology</t>
  </si>
  <si>
    <t>Henderson State University</t>
  </si>
  <si>
    <t>Hendrix College</t>
  </si>
  <si>
    <t>Hennepin Technical College</t>
  </si>
  <si>
    <t>Heritage Bible College</t>
  </si>
  <si>
    <t>Heritage Christian University</t>
  </si>
  <si>
    <t>Heritage University</t>
  </si>
  <si>
    <t>Herkimer County Community College</t>
  </si>
  <si>
    <t>Hesston College</t>
  </si>
  <si>
    <t>Hibbing Community College</t>
  </si>
  <si>
    <t>High Point University</t>
  </si>
  <si>
    <t>Highland Community College</t>
  </si>
  <si>
    <t>Highline College</t>
  </si>
  <si>
    <t>Hilbert College</t>
  </si>
  <si>
    <t>Hill College</t>
  </si>
  <si>
    <t>Hillsborough Community College</t>
  </si>
  <si>
    <t>Hillsdale College</t>
  </si>
  <si>
    <t>Hillyard Technical Center</t>
  </si>
  <si>
    <t>Hiram College</t>
  </si>
  <si>
    <t>Hiwassee College</t>
  </si>
  <si>
    <t>Hobart William Smith Colleges</t>
  </si>
  <si>
    <t>Hobe Sound Bible College</t>
  </si>
  <si>
    <t>Hocking College</t>
  </si>
  <si>
    <t>Hodges University</t>
  </si>
  <si>
    <t>Hofstra University</t>
  </si>
  <si>
    <t>Hollins University</t>
  </si>
  <si>
    <t>Holmes Community College</t>
  </si>
  <si>
    <t>Holy Apostles College and Seminary</t>
  </si>
  <si>
    <t>Holy Cross College</t>
  </si>
  <si>
    <t>Holy Family University</t>
  </si>
  <si>
    <t>Holy Name Medical Center School of Nursing</t>
  </si>
  <si>
    <t>Holy Names University</t>
  </si>
  <si>
    <t>Holyoke Community College</t>
  </si>
  <si>
    <t>Honolulu Community College</t>
  </si>
  <si>
    <t>Hood College</t>
  </si>
  <si>
    <t>Hood Theological Seminary</t>
  </si>
  <si>
    <t>Hope College</t>
  </si>
  <si>
    <t>Hope International University</t>
  </si>
  <si>
    <t>Horizon University</t>
  </si>
  <si>
    <t>Horry-Georgetown Technical College</t>
  </si>
  <si>
    <t>Houghton College</t>
  </si>
  <si>
    <t>Housatonic Community College</t>
  </si>
  <si>
    <t>Houston Baptist University</t>
  </si>
  <si>
    <t>Houston Community College</t>
  </si>
  <si>
    <t>Houston Graduate School of Theology</t>
  </si>
  <si>
    <t>Howard College</t>
  </si>
  <si>
    <t>Howard Community College</t>
  </si>
  <si>
    <t>Howard Payne University</t>
  </si>
  <si>
    <t>Howard University</t>
  </si>
  <si>
    <t>Hudson County Community College</t>
  </si>
  <si>
    <t>Hudson Valley Community College</t>
  </si>
  <si>
    <t>Hult International Business School</t>
  </si>
  <si>
    <t>Humboldt State University</t>
  </si>
  <si>
    <t>Huntingdon College</t>
  </si>
  <si>
    <t>Huntington University</t>
  </si>
  <si>
    <t>Huntsville Bible College</t>
  </si>
  <si>
    <t>Husson University</t>
  </si>
  <si>
    <t>Huston-Tillotson University</t>
  </si>
  <si>
    <t>Hutchinson Community College</t>
  </si>
  <si>
    <t>Icahn School of Medicine at Mount Sinai</t>
  </si>
  <si>
    <t>Idaho State University</t>
  </si>
  <si>
    <t>Iliff School of Theology</t>
  </si>
  <si>
    <t>Ilisagvik College</t>
  </si>
  <si>
    <t>Illinois Central College</t>
  </si>
  <si>
    <t>Illinois College</t>
  </si>
  <si>
    <t>Illinois College of Optometry</t>
  </si>
  <si>
    <t>Illinois Institute of Technology</t>
  </si>
  <si>
    <t>Illinois State University</t>
  </si>
  <si>
    <t>Illinois Valley Community College</t>
  </si>
  <si>
    <t>Illinois Wesleyan University</t>
  </si>
  <si>
    <t>Immaculata University</t>
  </si>
  <si>
    <t>Imperial Valley College</t>
  </si>
  <si>
    <t>Independence Community College</t>
  </si>
  <si>
    <t>Independence University</t>
  </si>
  <si>
    <t>Indian Capital Technology Center-Muskogee</t>
  </si>
  <si>
    <t>Indian Hills Community College</t>
  </si>
  <si>
    <t>Indian River State College</t>
  </si>
  <si>
    <t>Indiana Institute of Technology</t>
  </si>
  <si>
    <t>Indiana State University</t>
  </si>
  <si>
    <t>Indiana University of Pennsylvania-Main Campus</t>
  </si>
  <si>
    <t>Indiana University-Bloomington</t>
  </si>
  <si>
    <t>Indiana University-East</t>
  </si>
  <si>
    <t>Indiana University-Kokomo</t>
  </si>
  <si>
    <t>Indiana University-Northwest</t>
  </si>
  <si>
    <t>Indiana University-Purdue University-Fort Wayne</t>
  </si>
  <si>
    <t>Indiana University-Purdue University-Indianapolis</t>
  </si>
  <si>
    <t>Indiana University-South Bend</t>
  </si>
  <si>
    <t>Indiana University-Southeast</t>
  </si>
  <si>
    <t>Institute for Clinical Social Work</t>
  </si>
  <si>
    <t>Institute for Doctoral Studies in the Visual Arts</t>
  </si>
  <si>
    <t>Institute of Taoist Education and Acupuncture</t>
  </si>
  <si>
    <t>Institute of World Politics</t>
  </si>
  <si>
    <t>Interdenominational Theological Center</t>
  </si>
  <si>
    <t>International Baptist College and Seminary</t>
  </si>
  <si>
    <t>International Institute for Restorative Practices</t>
  </si>
  <si>
    <t>International Technological University</t>
  </si>
  <si>
    <t>International Yacht Restoration School</t>
  </si>
  <si>
    <t>Inver Hills Community College</t>
  </si>
  <si>
    <t>Iona College</t>
  </si>
  <si>
    <t>Iowa Central Community College</t>
  </si>
  <si>
    <t>Iowa Lakes Community College</t>
  </si>
  <si>
    <t>Iowa State University</t>
  </si>
  <si>
    <t>Iowa Western Community College</t>
  </si>
  <si>
    <t>Isothermal Community College</t>
  </si>
  <si>
    <t>Itawamba Community College</t>
  </si>
  <si>
    <t>Ithaca College</t>
  </si>
  <si>
    <t>Ivy Tech Community College</t>
  </si>
  <si>
    <t>J F Ingram State Technical College</t>
  </si>
  <si>
    <t>J Sargeant Reynolds Community College</t>
  </si>
  <si>
    <t>Jackson College</t>
  </si>
  <si>
    <t>Jackson State Community College</t>
  </si>
  <si>
    <t>Jackson State University</t>
  </si>
  <si>
    <t>Jacksonville College-Main Campus</t>
  </si>
  <si>
    <t>Jacksonville State University</t>
  </si>
  <si>
    <t>Jacksonville University</t>
  </si>
  <si>
    <t>James A Rhodes State College</t>
  </si>
  <si>
    <t>James Madison University</t>
  </si>
  <si>
    <t>James Sprunt Community College</t>
  </si>
  <si>
    <t>Jameson Health System</t>
  </si>
  <si>
    <t>Jamestown Community College</t>
  </si>
  <si>
    <t>Jarvis Christian College</t>
  </si>
  <si>
    <t>Jefferson College</t>
  </si>
  <si>
    <t>Jefferson College of Health Sciences</t>
  </si>
  <si>
    <t>Jefferson Community and Technical College</t>
  </si>
  <si>
    <t>Jefferson Community College</t>
  </si>
  <si>
    <t>Jefferson Davis Community College</t>
  </si>
  <si>
    <t>Jefferson Regional Medical Center School of Nursing</t>
  </si>
  <si>
    <t>Jefferson State Community College</t>
  </si>
  <si>
    <t>Jewish Theological Seminary of America</t>
  </si>
  <si>
    <t>JFK Muhlenberg Harold B &amp; Dorothy A Snyder Schools-School of Imaging</t>
  </si>
  <si>
    <t>JFK Muhlenberg Harold B &amp; Dorothy A Snyder Schools-School of Nursing</t>
  </si>
  <si>
    <t>John A Gupton College</t>
  </si>
  <si>
    <t>John A Logan College</t>
  </si>
  <si>
    <t>John Brown University</t>
  </si>
  <si>
    <t>John C Calhoun State Community College</t>
  </si>
  <si>
    <t>John Carroll University</t>
  </si>
  <si>
    <t>John F. Kennedy University</t>
  </si>
  <si>
    <t>John Paul the Great Catholic University</t>
  </si>
  <si>
    <t>John Tyler Community College</t>
  </si>
  <si>
    <t>John Wood Community College</t>
  </si>
  <si>
    <t>Johns Hopkins University</t>
  </si>
  <si>
    <t>Johnson &amp; Wales University-Providence</t>
  </si>
  <si>
    <t>Johnson C Smith University</t>
  </si>
  <si>
    <t>Johnson College</t>
  </si>
  <si>
    <t>Johnson County Community College</t>
  </si>
  <si>
    <t>Johnson University</t>
  </si>
  <si>
    <t>Johnson University Florida</t>
  </si>
  <si>
    <t>Johnston Community College</t>
  </si>
  <si>
    <t>Joliet Junior College</t>
  </si>
  <si>
    <t>Jones College-Jacksonville</t>
  </si>
  <si>
    <t>Jones County Junior College</t>
  </si>
  <si>
    <t>Judson College</t>
  </si>
  <si>
    <t>Judson University</t>
  </si>
  <si>
    <t>Jung Tao School of Classical Chinese Medicine</t>
  </si>
  <si>
    <t>Juniata College</t>
  </si>
  <si>
    <t>Kalamazoo College</t>
  </si>
  <si>
    <t>Kalamazoo Valley Community College</t>
  </si>
  <si>
    <t>Kankakee Community College</t>
  </si>
  <si>
    <t>Kansas City Art Institute</t>
  </si>
  <si>
    <t>Kansas City Kansas Community College</t>
  </si>
  <si>
    <t>Kansas City University of Medicine and Biosciences</t>
  </si>
  <si>
    <t>Kansas State University</t>
  </si>
  <si>
    <t>Kansas Wesleyan University</t>
  </si>
  <si>
    <t>Kapiolani Community College</t>
  </si>
  <si>
    <t>Kaskaskia College</t>
  </si>
  <si>
    <t>Kauai Community College</t>
  </si>
  <si>
    <t>Kean University</t>
  </si>
  <si>
    <t>Keck Graduate Institute</t>
  </si>
  <si>
    <t>Kehilath Yakov Rabbinical Seminary</t>
  </si>
  <si>
    <t>Keiser University-Ft Lauderdale</t>
  </si>
  <si>
    <t>Kellogg Community College</t>
  </si>
  <si>
    <t>Kennebec Valley Community College</t>
  </si>
  <si>
    <t>Kennesaw State University</t>
  </si>
  <si>
    <t>Kenrick Glennon Seminary</t>
  </si>
  <si>
    <t>Kent State University at Kent</t>
  </si>
  <si>
    <t>Kentucky Christian University</t>
  </si>
  <si>
    <t>Kentucky Mountain Bible College</t>
  </si>
  <si>
    <t>Kentucky State University</t>
  </si>
  <si>
    <t>Kentucky Wesleyan College</t>
  </si>
  <si>
    <t>Kenyon College</t>
  </si>
  <si>
    <t>Kettering College</t>
  </si>
  <si>
    <t>Kettering University</t>
  </si>
  <si>
    <t>Keuka College</t>
  </si>
  <si>
    <t>Keweenaw Bay Ojibwa Community College</t>
  </si>
  <si>
    <t>Keystone College</t>
  </si>
  <si>
    <t>Kilgore College</t>
  </si>
  <si>
    <t>King University</t>
  </si>
  <si>
    <t>King's College</t>
  </si>
  <si>
    <t>Kirkwood Community College</t>
  </si>
  <si>
    <t>Kirtland Community College</t>
  </si>
  <si>
    <t>Kishwaukee College</t>
  </si>
  <si>
    <t>Klamath Community College</t>
  </si>
  <si>
    <t>Knox College</t>
  </si>
  <si>
    <t>Kutztown University of Pennsylvania</t>
  </si>
  <si>
    <t>Kuyper College</t>
  </si>
  <si>
    <t>La Roche College</t>
  </si>
  <si>
    <t>La Salle University</t>
  </si>
  <si>
    <t>Labette Community College</t>
  </si>
  <si>
    <t>Laboure College</t>
  </si>
  <si>
    <t>Lac Courte Oreilles Ojibwa Community College</t>
  </si>
  <si>
    <t>Lackawanna College</t>
  </si>
  <si>
    <t>Lafayette College</t>
  </si>
  <si>
    <t>LaGrange College</t>
  </si>
  <si>
    <t>Laguna College of Art and Design</t>
  </si>
  <si>
    <t>Lake Area Technical Institute</t>
  </si>
  <si>
    <t>Lake Erie College</t>
  </si>
  <si>
    <t>Lake Erie College of Osteopathic Medicine</t>
  </si>
  <si>
    <t>Lake Forest College</t>
  </si>
  <si>
    <t>Lake Forest Graduate School of Management</t>
  </si>
  <si>
    <t>Lake Land College</t>
  </si>
  <si>
    <t>Lake Michigan College</t>
  </si>
  <si>
    <t>Lake Region State College</t>
  </si>
  <si>
    <t>Lake Superior College</t>
  </si>
  <si>
    <t>Lake Superior State University</t>
  </si>
  <si>
    <t>Lake Tahoe Community College</t>
  </si>
  <si>
    <t>Lake Washington Institute of Technology</t>
  </si>
  <si>
    <t>Lake-Sumter State College</t>
  </si>
  <si>
    <t>Lakeland Community College</t>
  </si>
  <si>
    <t>Lakeshore Technical College</t>
  </si>
  <si>
    <t>Lakeview College of Nursing</t>
  </si>
  <si>
    <t>Lamar Community College</t>
  </si>
  <si>
    <t>Lamar Institute of Technology</t>
  </si>
  <si>
    <t>Lamar University</t>
  </si>
  <si>
    <t>Lancaster Bible College</t>
  </si>
  <si>
    <t>Lancaster County Career and Technology Center</t>
  </si>
  <si>
    <t>Lancaster Theological Seminary</t>
  </si>
  <si>
    <t>Lander University</t>
  </si>
  <si>
    <t>Landmark College</t>
  </si>
  <si>
    <t>Lane College</t>
  </si>
  <si>
    <t>Lane Community College</t>
  </si>
  <si>
    <t>Langston University</t>
  </si>
  <si>
    <t>Lanier Technical College</t>
  </si>
  <si>
    <t>Lansing Community College</t>
  </si>
  <si>
    <t>Laramie County Community College</t>
  </si>
  <si>
    <t>Laredo Community College</t>
  </si>
  <si>
    <t>Las Positas College</t>
  </si>
  <si>
    <t>Lasell College</t>
  </si>
  <si>
    <t>Lassen Community College</t>
  </si>
  <si>
    <t>Lawrence Memorial Hospital School of Nursing</t>
  </si>
  <si>
    <t>Lawrence Technological University</t>
  </si>
  <si>
    <t>Lawrence University</t>
  </si>
  <si>
    <t>Lawson State Community College-Birmingham Campus</t>
  </si>
  <si>
    <t>Le Moyne College</t>
  </si>
  <si>
    <t>Le Moyne-Owen College</t>
  </si>
  <si>
    <t>Lebanon Valley College</t>
  </si>
  <si>
    <t>Lee College</t>
  </si>
  <si>
    <t>Lee University</t>
  </si>
  <si>
    <t>Leech Lake Tribal College</t>
  </si>
  <si>
    <t>Lees-McRae College</t>
  </si>
  <si>
    <t>Leeward Community College</t>
  </si>
  <si>
    <t>Lehigh Carbon Community College</t>
  </si>
  <si>
    <t>Lehigh University</t>
  </si>
  <si>
    <t>Lenoir Community College</t>
  </si>
  <si>
    <t>Lenoir-Rhyne University</t>
  </si>
  <si>
    <t>Lesley University</t>
  </si>
  <si>
    <t>Lester E Cox Medical Center-School of Medical Technology</t>
  </si>
  <si>
    <t>LeTourneau University</t>
  </si>
  <si>
    <t>Lewis &amp; Clark College</t>
  </si>
  <si>
    <t>Lewis and Clark Community College</t>
  </si>
  <si>
    <t>Lewis University</t>
  </si>
  <si>
    <t>Lewis-Clark State College</t>
  </si>
  <si>
    <t>Lexington Theological Seminary</t>
  </si>
  <si>
    <t>Liberty University</t>
  </si>
  <si>
    <t>Life Chiropractic College West</t>
  </si>
  <si>
    <t>Life Pacific College</t>
  </si>
  <si>
    <t>Life University</t>
  </si>
  <si>
    <t>Limestone College</t>
  </si>
  <si>
    <t>Lincoln Christian University</t>
  </si>
  <si>
    <t>Lincoln College</t>
  </si>
  <si>
    <t>Lincoln Land Community College</t>
  </si>
  <si>
    <t>Lincoln Memorial University</t>
  </si>
  <si>
    <t>Lincoln University</t>
  </si>
  <si>
    <t>Lindenwood University</t>
  </si>
  <si>
    <t>Lindsey Wilson College</t>
  </si>
  <si>
    <t>Linfield College-McMinnville Campus</t>
  </si>
  <si>
    <t>Linn-Benton Community College</t>
  </si>
  <si>
    <t>Lipscomb University</t>
  </si>
  <si>
    <t>Little Big Horn College</t>
  </si>
  <si>
    <t>Little Priest Tribal College</t>
  </si>
  <si>
    <t>LIU Post</t>
  </si>
  <si>
    <t>Livingstone College</t>
  </si>
  <si>
    <t>Lock Haven University</t>
  </si>
  <si>
    <t>Logan University</t>
  </si>
  <si>
    <t>Loma Linda University</t>
  </si>
  <si>
    <t>Lone Star College System</t>
  </si>
  <si>
    <t>Long Beach City College</t>
  </si>
  <si>
    <t>Longwood University</t>
  </si>
  <si>
    <t>Longy School of Music of Bard College</t>
  </si>
  <si>
    <t>Lorain County Community College</t>
  </si>
  <si>
    <t>Lorain County Joint Vocational School District</t>
  </si>
  <si>
    <t>Loras College</t>
  </si>
  <si>
    <t>Lord Fairfax Community College</t>
  </si>
  <si>
    <t>Los Angeles City College</t>
  </si>
  <si>
    <t>Los Angeles County College of Nursing and Allied Health</t>
  </si>
  <si>
    <t>Los Angeles ORT College-Los Angeles Campus</t>
  </si>
  <si>
    <t>Louisburg College</t>
  </si>
  <si>
    <t>Louisiana College</t>
  </si>
  <si>
    <t>Louisiana Delta Community College</t>
  </si>
  <si>
    <t>Louisiana State University and Agricultural &amp; Mechanical College</t>
  </si>
  <si>
    <t>Louisiana State University Health Sciences Center-New Orleans</t>
  </si>
  <si>
    <t>Louisiana State University Health Sciences Center-Shreveport</t>
  </si>
  <si>
    <t>Louisiana State University-Alexandria</t>
  </si>
  <si>
    <t>Louisiana State University-Eunice</t>
  </si>
  <si>
    <t>Louisiana State University-Shreveport</t>
  </si>
  <si>
    <t>Louisiana Tech University</t>
  </si>
  <si>
    <t>Louisville Presbyterian Theological Seminary</t>
  </si>
  <si>
    <t>Lourdes University</t>
  </si>
  <si>
    <t>Lower Columbia College</t>
  </si>
  <si>
    <t>Loyola Marymount University</t>
  </si>
  <si>
    <t>Loyola University Chicago</t>
  </si>
  <si>
    <t>Loyola University Maryland</t>
  </si>
  <si>
    <t>Loyola University New Orleans</t>
  </si>
  <si>
    <t>Lubbock Christian University</t>
  </si>
  <si>
    <t>Luna Community College</t>
  </si>
  <si>
    <t>Lurleen B Wallace Community College</t>
  </si>
  <si>
    <t>Luther College</t>
  </si>
  <si>
    <t>Luther Seminary</t>
  </si>
  <si>
    <t>Lutheran School of Theology at Chicago</t>
  </si>
  <si>
    <t>Lutheran Theological Seminary at Philadelphia</t>
  </si>
  <si>
    <t>Luzerne County Community College</t>
  </si>
  <si>
    <t>Lycoming College</t>
  </si>
  <si>
    <t>Lynchburg College</t>
  </si>
  <si>
    <t>Lynn University</t>
  </si>
  <si>
    <t>Lyon College</t>
  </si>
  <si>
    <t>Macalester College</t>
  </si>
  <si>
    <t>MacCormac College</t>
  </si>
  <si>
    <t>Machzikei Hadath Rabbinical College</t>
  </si>
  <si>
    <t>MacMurray College</t>
  </si>
  <si>
    <t>Macomb Community College</t>
  </si>
  <si>
    <t>Madison Adult Career Center</t>
  </si>
  <si>
    <t>Madison Area Technical College</t>
  </si>
  <si>
    <t>Madonna University</t>
  </si>
  <si>
    <t>Maharishi University of Management</t>
  </si>
  <si>
    <t>Maine College of Art</t>
  </si>
  <si>
    <t>Maine College of Health Professions</t>
  </si>
  <si>
    <t>Maine Maritime Academy</t>
  </si>
  <si>
    <t>Malone University</t>
  </si>
  <si>
    <t>Manchester Community College</t>
  </si>
  <si>
    <t>Manchester University</t>
  </si>
  <si>
    <t>Manhattan Area Technical College</t>
  </si>
  <si>
    <t>Manhattan Christian College</t>
  </si>
  <si>
    <t>Manhattan College</t>
  </si>
  <si>
    <t>Manhattan School of Music</t>
  </si>
  <si>
    <t>Manhattanville College</t>
  </si>
  <si>
    <t>Manor College</t>
  </si>
  <si>
    <t>Mansfield University of Pennsylvania</t>
  </si>
  <si>
    <t>Maple Springs Baptist Bible College and Seminary</t>
  </si>
  <si>
    <t>Maranatha Baptist University</t>
  </si>
  <si>
    <t>Margaret H Rollins School of Nursing at Beebe Medical Center</t>
  </si>
  <si>
    <t>Maria College of Albany</t>
  </si>
  <si>
    <t>Marian University</t>
  </si>
  <si>
    <t>Marietta College</t>
  </si>
  <si>
    <t>Marion Military Institute</t>
  </si>
  <si>
    <t>Marion Technical College</t>
  </si>
  <si>
    <t>Marist College</t>
  </si>
  <si>
    <t>Marlboro College</t>
  </si>
  <si>
    <t>Marquette University</t>
  </si>
  <si>
    <t>Mars Hill University</t>
  </si>
  <si>
    <t>Marshall B Ketchum University</t>
  </si>
  <si>
    <t>Marshall University</t>
  </si>
  <si>
    <t>Marshalltown Community College</t>
  </si>
  <si>
    <t>Martin Community College</t>
  </si>
  <si>
    <t>Martin Luther College</t>
  </si>
  <si>
    <t>Martin Methodist College</t>
  </si>
  <si>
    <t>Martin University</t>
  </si>
  <si>
    <t>Marygrove College</t>
  </si>
  <si>
    <t>Maryland Institute College of Art</t>
  </si>
  <si>
    <t>Maryland University of Integrative Health</t>
  </si>
  <si>
    <t>Marylhurst University</t>
  </si>
  <si>
    <t>Marymount California University</t>
  </si>
  <si>
    <t>Marymount Manhattan College</t>
  </si>
  <si>
    <t>Marymount University</t>
  </si>
  <si>
    <t>Maryville College</t>
  </si>
  <si>
    <t>Maryville University of Saint Louis</t>
  </si>
  <si>
    <t>Marywood University</t>
  </si>
  <si>
    <t>Massachusetts Bay Community College</t>
  </si>
  <si>
    <t>Massachusetts College of Art and Design</t>
  </si>
  <si>
    <t>Massachusetts College of Liberal Arts</t>
  </si>
  <si>
    <t>Massachusetts General Hospital Dietetic Internship</t>
  </si>
  <si>
    <t>Massachusetts Institute of Technology</t>
  </si>
  <si>
    <t>Massachusetts Maritime Academy</t>
  </si>
  <si>
    <t>Massachusetts School of Law</t>
  </si>
  <si>
    <t>Massasoit Community College</t>
  </si>
  <si>
    <t>Mayland Community College</t>
  </si>
  <si>
    <t>Mayville State University</t>
  </si>
  <si>
    <t>McCormick Theological Seminary</t>
  </si>
  <si>
    <t>McDaniel College</t>
  </si>
  <si>
    <t>McDowell Technical Community College</t>
  </si>
  <si>
    <t>McHenry County College</t>
  </si>
  <si>
    <t>McKendree University</t>
  </si>
  <si>
    <t>McLennan Community College</t>
  </si>
  <si>
    <t>McMurry University</t>
  </si>
  <si>
    <t>McNeese State University</t>
  </si>
  <si>
    <t>McPherson College</t>
  </si>
  <si>
    <t>MCPHS University</t>
  </si>
  <si>
    <t>Meadville Lombard Theological School</t>
  </si>
  <si>
    <t>Medaille College</t>
  </si>
  <si>
    <t>Medical College of Wisconsin</t>
  </si>
  <si>
    <t>Medical University of South Carolina</t>
  </si>
  <si>
    <t>Meharry Medical College</t>
  </si>
  <si>
    <t>Memphis College of Art</t>
  </si>
  <si>
    <t>Memphis Theological Seminary</t>
  </si>
  <si>
    <t>Mendocino College</t>
  </si>
  <si>
    <t>Menlo College</t>
  </si>
  <si>
    <t>Merced College</t>
  </si>
  <si>
    <t>Mercer County Community College</t>
  </si>
  <si>
    <t>Mercer County Technical Education Center</t>
  </si>
  <si>
    <t>Mercer University</t>
  </si>
  <si>
    <t>Mercy College</t>
  </si>
  <si>
    <t>Mercy College of Health Sciences</t>
  </si>
  <si>
    <t>Mercy College of Ohio</t>
  </si>
  <si>
    <t>Mercy Hospital School of Nursing</t>
  </si>
  <si>
    <t>Mercy School of Nursing</t>
  </si>
  <si>
    <t>Mercy-St Luke's School of Radiologic Technology</t>
  </si>
  <si>
    <t>Mercyhurst University</t>
  </si>
  <si>
    <t>Mercyhurst University-North East Campus</t>
  </si>
  <si>
    <t>Meredith College</t>
  </si>
  <si>
    <t>Meridian Community College</t>
  </si>
  <si>
    <t>Meridian Technology Center</t>
  </si>
  <si>
    <t>Merkaz Bnos-Business School</t>
  </si>
  <si>
    <t>Merrimack College</t>
  </si>
  <si>
    <t>Mesa Community College</t>
  </si>
  <si>
    <t>Mesalands Community College</t>
  </si>
  <si>
    <t>Mesivta of Eastern Parkway-Yeshiva Zichron Meilech</t>
  </si>
  <si>
    <t>Mesivta Torah Vodaath Rabbinical Seminary</t>
  </si>
  <si>
    <t>Mesivtha Tifereth Jerusalem of America</t>
  </si>
  <si>
    <t>Messenger College</t>
  </si>
  <si>
    <t>Messiah College</t>
  </si>
  <si>
    <t>Methodist College</t>
  </si>
  <si>
    <t>Methodist Theological School in Ohio</t>
  </si>
  <si>
    <t>Methodist University</t>
  </si>
  <si>
    <t>Metro Technology Centers</t>
  </si>
  <si>
    <t>Metropolitan College of New York</t>
  </si>
  <si>
    <t>Metropolitan Community College Area</t>
  </si>
  <si>
    <t>Metropolitan Community College-Kansas City</t>
  </si>
  <si>
    <t>Metropolitan State University</t>
  </si>
  <si>
    <t>Metropolitan State University of Denver</t>
  </si>
  <si>
    <t>MGH Institute of Health Professions</t>
  </si>
  <si>
    <t>Miami Dade College</t>
  </si>
  <si>
    <t>Miami University-Oxford</t>
  </si>
  <si>
    <t>Michigan Barber School Inc</t>
  </si>
  <si>
    <t>Michigan School of Professional Psychology</t>
  </si>
  <si>
    <t>Michigan State University</t>
  </si>
  <si>
    <t>Michigan State University-College of Law</t>
  </si>
  <si>
    <t>Michigan Technological University</t>
  </si>
  <si>
    <t>Mid Michigan Community College</t>
  </si>
  <si>
    <t>Mid-America Christian University</t>
  </si>
  <si>
    <t>Mid-America College of Funeral Service</t>
  </si>
  <si>
    <t>Mid-Atlantic Christian University</t>
  </si>
  <si>
    <t>Mid-South Christian College</t>
  </si>
  <si>
    <t>Mid-State Technical College</t>
  </si>
  <si>
    <t>MidAmerica Nazarene University</t>
  </si>
  <si>
    <t>Middle Tennessee School of Anesthesia Inc</t>
  </si>
  <si>
    <t>Middle Tennessee State University</t>
  </si>
  <si>
    <t>Middlebury College</t>
  </si>
  <si>
    <t>Middlesex Community College</t>
  </si>
  <si>
    <t>Middlesex County College</t>
  </si>
  <si>
    <t>Midland College</t>
  </si>
  <si>
    <t>Midland University</t>
  </si>
  <si>
    <t>Midlands Technical College</t>
  </si>
  <si>
    <t>Midwestern Baptist Theological Seminary</t>
  </si>
  <si>
    <t>Midwestern State University</t>
  </si>
  <si>
    <t>Midwestern University-Downers Grove</t>
  </si>
  <si>
    <t>Midwestern University-Glendale</t>
  </si>
  <si>
    <t>Midwives College of Utah</t>
  </si>
  <si>
    <t>Miles College</t>
  </si>
  <si>
    <t>Miles Community College</t>
  </si>
  <si>
    <t>Millersville University of Pennsylvania</t>
  </si>
  <si>
    <t>Milligan College</t>
  </si>
  <si>
    <t>Millikin University</t>
  </si>
  <si>
    <t>Mills College</t>
  </si>
  <si>
    <t>Millsaps College</t>
  </si>
  <si>
    <t>Milwaukee Area Technical College</t>
  </si>
  <si>
    <t>Milwaukee Institute of Art &amp; Design</t>
  </si>
  <si>
    <t>Milwaukee School of Engineering</t>
  </si>
  <si>
    <t>Mineral Area College</t>
  </si>
  <si>
    <t>Minneapolis College of Art and Design</t>
  </si>
  <si>
    <t>Minneapolis Community and Technical College</t>
  </si>
  <si>
    <t>Minnesota State Community and Technical College</t>
  </si>
  <si>
    <t>Minnesota State University Moorhead</t>
  </si>
  <si>
    <t>Minnesota State University-Mankato</t>
  </si>
  <si>
    <t>Minnesota West Community and Technical College</t>
  </si>
  <si>
    <t>MiraCosta College</t>
  </si>
  <si>
    <t>Mirrer Yeshiva Cent Institute</t>
  </si>
  <si>
    <t>Misericordia University</t>
  </si>
  <si>
    <t>Mississippi College</t>
  </si>
  <si>
    <t>Mississippi Delta Community College</t>
  </si>
  <si>
    <t>Mississippi Gulf Coast Community College</t>
  </si>
  <si>
    <t>Mississippi State University</t>
  </si>
  <si>
    <t>Mississippi University for Women</t>
  </si>
  <si>
    <t>Mississippi Valley State University</t>
  </si>
  <si>
    <t>Missouri Baptist University</t>
  </si>
  <si>
    <t>Missouri Southern State University</t>
  </si>
  <si>
    <t>Missouri State University-Springfield</t>
  </si>
  <si>
    <t>Missouri Valley College</t>
  </si>
  <si>
    <t>Missouri Western State University</t>
  </si>
  <si>
    <t>Mitchell College</t>
  </si>
  <si>
    <t>Mitchell Community College</t>
  </si>
  <si>
    <t>Mitchell Technical Institute</t>
  </si>
  <si>
    <t>Moberly Area Community College</t>
  </si>
  <si>
    <t>Mohave Community College</t>
  </si>
  <si>
    <t>Mohawk Valley Community College</t>
  </si>
  <si>
    <t>Molloy College</t>
  </si>
  <si>
    <t>Monmouth College</t>
  </si>
  <si>
    <t>Monmouth University</t>
  </si>
  <si>
    <t>Monroe Community College</t>
  </si>
  <si>
    <t>Monroe County Community College</t>
  </si>
  <si>
    <t>Montana State University</t>
  </si>
  <si>
    <t>Montana State University-Billings</t>
  </si>
  <si>
    <t>Montana State University-Northern</t>
  </si>
  <si>
    <t>Montana Tech of the University of Montana</t>
  </si>
  <si>
    <t>Montcalm Community College</t>
  </si>
  <si>
    <t>Montclair State University</t>
  </si>
  <si>
    <t>Monterey Peninsula College</t>
  </si>
  <si>
    <t>Montessori Education Center of the Rockies</t>
  </si>
  <si>
    <t>Montessori Education Institute of the Pacific Northwest</t>
  </si>
  <si>
    <t>Montessori Institute of Milwaukee</t>
  </si>
  <si>
    <t>Montgomery College</t>
  </si>
  <si>
    <t>Montgomery Community College</t>
  </si>
  <si>
    <t>Montgomery County Community College</t>
  </si>
  <si>
    <t>Montreat College</t>
  </si>
  <si>
    <t>Montserrat College of Art</t>
  </si>
  <si>
    <t>Moody Bible Institute</t>
  </si>
  <si>
    <t>Moore College of Art and Design</t>
  </si>
  <si>
    <t>Moore Norman Technology Center</t>
  </si>
  <si>
    <t>Moraine Park Technical College</t>
  </si>
  <si>
    <t>Moraine Valley Community College</t>
  </si>
  <si>
    <t>Moravian College</t>
  </si>
  <si>
    <t>Morehead State University</t>
  </si>
  <si>
    <t>Morehouse College</t>
  </si>
  <si>
    <t>Morehouse School of Medicine</t>
  </si>
  <si>
    <t>Morgan Community College</t>
  </si>
  <si>
    <t>Morgan State University</t>
  </si>
  <si>
    <t>Morningside College</t>
  </si>
  <si>
    <t>Morris College</t>
  </si>
  <si>
    <t>Morrison Institute of Technology</t>
  </si>
  <si>
    <t>Morrisville State College</t>
  </si>
  <si>
    <t>Morthland College</t>
  </si>
  <si>
    <t>Morton College</t>
  </si>
  <si>
    <t>Motlow State Community College</t>
  </si>
  <si>
    <t>Mott Community College</t>
  </si>
  <si>
    <t>Mount Aloysius College</t>
  </si>
  <si>
    <t>Mount Angel Seminary</t>
  </si>
  <si>
    <t>Mount Carmel College of Nursing</t>
  </si>
  <si>
    <t>Mount Holyoke College</t>
  </si>
  <si>
    <t>Mount Ida College</t>
  </si>
  <si>
    <t>Mount Marty College</t>
  </si>
  <si>
    <t>Mount Mary University</t>
  </si>
  <si>
    <t>Mount Mercy University</t>
  </si>
  <si>
    <t>Mount Saint Joseph University</t>
  </si>
  <si>
    <t>Mount Saint Mary College</t>
  </si>
  <si>
    <t>Mount Saint Mary's University</t>
  </si>
  <si>
    <t>Mount Vernon Nazarene University</t>
  </si>
  <si>
    <t>Mount Wachusett Community College</t>
  </si>
  <si>
    <t>Mountain Empire Community College</t>
  </si>
  <si>
    <t>Mountain View College</t>
  </si>
  <si>
    <t>Mt Hood Community College</t>
  </si>
  <si>
    <t>Mt San Antonio College</t>
  </si>
  <si>
    <t>Mt San Jacinto Community College District</t>
  </si>
  <si>
    <t>Muhlenberg College</t>
  </si>
  <si>
    <t>Multnomah University</t>
  </si>
  <si>
    <t>Murray State College</t>
  </si>
  <si>
    <t>Murray State University</t>
  </si>
  <si>
    <t>Muskegon Community College</t>
  </si>
  <si>
    <t>Muskingum University</t>
  </si>
  <si>
    <t>Napa Valley College</t>
  </si>
  <si>
    <t>Naropa University</t>
  </si>
  <si>
    <t>Nash Community College</t>
  </si>
  <si>
    <t>Nashotah House</t>
  </si>
  <si>
    <t>Nashua Community College</t>
  </si>
  <si>
    <t>Nashville State Community College</t>
  </si>
  <si>
    <t>Nassau Community College</t>
  </si>
  <si>
    <t>National Conservatory of Dramatic Arts</t>
  </si>
  <si>
    <t>National Graduate School of Quality Management</t>
  </si>
  <si>
    <t>National Louis University</t>
  </si>
  <si>
    <t>National University</t>
  </si>
  <si>
    <t>National University of Health Sciences</t>
  </si>
  <si>
    <t>Naugatuck Valley Community College</t>
  </si>
  <si>
    <t>Navajo Technical University</t>
  </si>
  <si>
    <t>Navarro College</t>
  </si>
  <si>
    <t>Nazarene Bible College</t>
  </si>
  <si>
    <t>Nazarene Theological Seminary</t>
  </si>
  <si>
    <t>Nazareth College</t>
  </si>
  <si>
    <t>Nebraska Indian Community College</t>
  </si>
  <si>
    <t>Nebraska Methodist College of Nursing &amp; Allied Health</t>
  </si>
  <si>
    <t>Nebraska Wesleyan University</t>
  </si>
  <si>
    <t>Neighborhood Playhouse School of the Theater</t>
  </si>
  <si>
    <t>Neosho County Community College</t>
  </si>
  <si>
    <t>Ner Israel Rabbinical College</t>
  </si>
  <si>
    <t>Neumann University</t>
  </si>
  <si>
    <t>Nevada State College</t>
  </si>
  <si>
    <t>New Brunswick Theological Seminary</t>
  </si>
  <si>
    <t>New College of Florida</t>
  </si>
  <si>
    <t>New England College</t>
  </si>
  <si>
    <t>New England College of Optometry</t>
  </si>
  <si>
    <t>New England Institute of Technology</t>
  </si>
  <si>
    <t>New Hampshire Institute of Art</t>
  </si>
  <si>
    <t>New Hope Christian College-Eugene</t>
  </si>
  <si>
    <t>New Jersey City University</t>
  </si>
  <si>
    <t>New Jersey Institute of Technology</t>
  </si>
  <si>
    <t>New Mexico Highlands University</t>
  </si>
  <si>
    <t>New Mexico Institute of Mining and Technology</t>
  </si>
  <si>
    <t>New Mexico Junior College</t>
  </si>
  <si>
    <t>New Mexico Military Institute</t>
  </si>
  <si>
    <t>New Orleans Baptist Theological Seminary</t>
  </si>
  <si>
    <t>New River Community and Technical College</t>
  </si>
  <si>
    <t>New River Community College</t>
  </si>
  <si>
    <t>New York Academy of Art</t>
  </si>
  <si>
    <t>New York Chiropractic College</t>
  </si>
  <si>
    <t>New York College of Health Professions</t>
  </si>
  <si>
    <t>New York College of Podiatric Medicine</t>
  </si>
  <si>
    <t>New York College of Traditional Chinese Medicine</t>
  </si>
  <si>
    <t>New York Law School</t>
  </si>
  <si>
    <t>New York Medical College</t>
  </si>
  <si>
    <t>New York Methodist Hospital Center for Allied Health Education</t>
  </si>
  <si>
    <t>New York School of Interior Design</t>
  </si>
  <si>
    <t>New York Theological Seminary</t>
  </si>
  <si>
    <t>New York University</t>
  </si>
  <si>
    <t>Newberry College</t>
  </si>
  <si>
    <t>Newbury College</t>
  </si>
  <si>
    <t>Newman University</t>
  </si>
  <si>
    <t>NHTI-Concord's Community College</t>
  </si>
  <si>
    <t>Niagara County Community College</t>
  </si>
  <si>
    <t>Niagara University</t>
  </si>
  <si>
    <t>Nicholls State University</t>
  </si>
  <si>
    <t>Nichols College</t>
  </si>
  <si>
    <t>Nicolet Area Technical College</t>
  </si>
  <si>
    <t>Norfolk State University</t>
  </si>
  <si>
    <t>Normandale Community College</t>
  </si>
  <si>
    <t>North American University</t>
  </si>
  <si>
    <t>North Arkansas College</t>
  </si>
  <si>
    <t>North Bennet Street School</t>
  </si>
  <si>
    <t>North Carolina A &amp; T State University</t>
  </si>
  <si>
    <t>North Carolina Central University</t>
  </si>
  <si>
    <t>North Carolina State University at Raleigh</t>
  </si>
  <si>
    <t>North Carolina Wesleyan College</t>
  </si>
  <si>
    <t>North Central College</t>
  </si>
  <si>
    <t>North Central Kansas Technical College</t>
  </si>
  <si>
    <t>North Central Michigan College</t>
  </si>
  <si>
    <t>North Central Missouri College</t>
  </si>
  <si>
    <t>North Central State College</t>
  </si>
  <si>
    <t>North Central Texas College</t>
  </si>
  <si>
    <t>North Central University</t>
  </si>
  <si>
    <t>North Country Community College</t>
  </si>
  <si>
    <t>North Dakota State College of Science</t>
  </si>
  <si>
    <t>North Dakota State University-Main Campus</t>
  </si>
  <si>
    <t>North Florida Community College</t>
  </si>
  <si>
    <t>North Georgia Technical College</t>
  </si>
  <si>
    <t>North Greenville University</t>
  </si>
  <si>
    <t>North Hennepin Community College</t>
  </si>
  <si>
    <t>North Idaho College</t>
  </si>
  <si>
    <t>North Iowa Area Community College</t>
  </si>
  <si>
    <t>North Lake College</t>
  </si>
  <si>
    <t>North Park University</t>
  </si>
  <si>
    <t>North Seattle College</t>
  </si>
  <si>
    <t>North Shore Community College</t>
  </si>
  <si>
    <t>Northampton County Area Community College</t>
  </si>
  <si>
    <t>Northcentral Technical College</t>
  </si>
  <si>
    <t>Northeast Alabama Community College</t>
  </si>
  <si>
    <t>Northeast Community College</t>
  </si>
  <si>
    <t>Northeast Iowa Community College</t>
  </si>
  <si>
    <t>Northeast Mississippi Community College</t>
  </si>
  <si>
    <t>Northeast Ohio Medical University</t>
  </si>
  <si>
    <t>Northeast State Community College</t>
  </si>
  <si>
    <t>Northeast Texas Community College</t>
  </si>
  <si>
    <t>Northeast Wisconsin Technical College</t>
  </si>
  <si>
    <t>Northeastern Illinois University</t>
  </si>
  <si>
    <t>Northeastern Junior College</t>
  </si>
  <si>
    <t>Northeastern Oklahoma A&amp;M College</t>
  </si>
  <si>
    <t>Northeastern Seminary</t>
  </si>
  <si>
    <t>Northeastern State University</t>
  </si>
  <si>
    <t>Northeastern Technical College</t>
  </si>
  <si>
    <t>Northeastern University</t>
  </si>
  <si>
    <t>Northern Arizona University</t>
  </si>
  <si>
    <t>Northern Baptist Theological Seminary</t>
  </si>
  <si>
    <t>Northern Essex Community College</t>
  </si>
  <si>
    <t>Northern Illinois University</t>
  </si>
  <si>
    <t>Northern Kentucky University</t>
  </si>
  <si>
    <t>Northern Maine Community College</t>
  </si>
  <si>
    <t>Northern Michigan University</t>
  </si>
  <si>
    <t>Northern New Mexico College</t>
  </si>
  <si>
    <t>Northern Oklahoma College</t>
  </si>
  <si>
    <t>Northern State University</t>
  </si>
  <si>
    <t>Northern Virginia Community College</t>
  </si>
  <si>
    <t>Northland College</t>
  </si>
  <si>
    <t>Northland Community and Technical College</t>
  </si>
  <si>
    <t>Northland Pioneer College</t>
  </si>
  <si>
    <t>Northpoint Bible College</t>
  </si>
  <si>
    <t>NorthShore University HealthSystem School of Nurse Anesthesia</t>
  </si>
  <si>
    <t>NorthWest Arkansas Community College</t>
  </si>
  <si>
    <t>Northwest Christian University</t>
  </si>
  <si>
    <t>Northwest College</t>
  </si>
  <si>
    <t>Northwest Florida State College</t>
  </si>
  <si>
    <t>Northwest Indian College</t>
  </si>
  <si>
    <t>Northwest Iowa Community College</t>
  </si>
  <si>
    <t>Northwest Kansas Technical College</t>
  </si>
  <si>
    <t>Northwest Mississippi Community College</t>
  </si>
  <si>
    <t>Northwest Missouri State University</t>
  </si>
  <si>
    <t>Northwest Nazarene University</t>
  </si>
  <si>
    <t>Northwest School of Wooden Boat Building</t>
  </si>
  <si>
    <t>Northwest State Community College</t>
  </si>
  <si>
    <t>Northwest University</t>
  </si>
  <si>
    <t>Northwest-Shoals Community College</t>
  </si>
  <si>
    <t>Northwestern College</t>
  </si>
  <si>
    <t>Northwestern Connecticut Community College</t>
  </si>
  <si>
    <t>Northwestern Health Sciences University</t>
  </si>
  <si>
    <t>Northwestern Michigan College</t>
  </si>
  <si>
    <t>Northwestern Oklahoma State University</t>
  </si>
  <si>
    <t>Northwestern State University of Louisiana</t>
  </si>
  <si>
    <t>Northwestern University</t>
  </si>
  <si>
    <t>Norwalk Community College</t>
  </si>
  <si>
    <t>Norwich University</t>
  </si>
  <si>
    <t>Notre Dame College</t>
  </si>
  <si>
    <t>Notre Dame de Namur University</t>
  </si>
  <si>
    <t>Notre Dame of Maryland University</t>
  </si>
  <si>
    <t>Notre Dame Seminary Graduate School of Theology</t>
  </si>
  <si>
    <t>Nova Southeastern University</t>
  </si>
  <si>
    <t>Nunez Community College</t>
  </si>
  <si>
    <t>Nyack College</t>
  </si>
  <si>
    <t>O C Collins Career Center</t>
  </si>
  <si>
    <t>O'More College of Design</t>
  </si>
  <si>
    <t>Oak Hills Christian College</t>
  </si>
  <si>
    <t>Oakland City University</t>
  </si>
  <si>
    <t>Oakland Community College</t>
  </si>
  <si>
    <t>Oakland University</t>
  </si>
  <si>
    <t>Oakton Community College</t>
  </si>
  <si>
    <t>Oakwood University</t>
  </si>
  <si>
    <t>Oberlin College</t>
  </si>
  <si>
    <t>Oblate School of Theology</t>
  </si>
  <si>
    <t>Occidental College</t>
  </si>
  <si>
    <t>Ocean County College</t>
  </si>
  <si>
    <t>Oconee Fall Line Technical College</t>
  </si>
  <si>
    <t>Odessa College</t>
  </si>
  <si>
    <t>Ogeechee Technical College</t>
  </si>
  <si>
    <t>Oglala Lakota College</t>
  </si>
  <si>
    <t>Oglethorpe University</t>
  </si>
  <si>
    <t>Ohio Christian University</t>
  </si>
  <si>
    <t>Ohio Dominican University</t>
  </si>
  <si>
    <t>Ohio Northern University</t>
  </si>
  <si>
    <t>Ohio State University-Main Campus</t>
  </si>
  <si>
    <t>Ohio University-Main Campus</t>
  </si>
  <si>
    <t>Ohio Valley University</t>
  </si>
  <si>
    <t>Ohio Wesleyan University</t>
  </si>
  <si>
    <t>Ohlone College</t>
  </si>
  <si>
    <t>Ohr Hameir Theological Seminary</t>
  </si>
  <si>
    <t>Oklahoma Baptist University</t>
  </si>
  <si>
    <t>Oklahoma Christian University</t>
  </si>
  <si>
    <t>Oklahoma City Community College</t>
  </si>
  <si>
    <t>Oklahoma City University</t>
  </si>
  <si>
    <t>Oklahoma Panhandle State University</t>
  </si>
  <si>
    <t>Oklahoma State University Center for Health Sciences</t>
  </si>
  <si>
    <t>Oklahoma State University Institute of Technology</t>
  </si>
  <si>
    <t>Oklahoma State University-Main Campus</t>
  </si>
  <si>
    <t>Oklahoma State University-Oklahoma City</t>
  </si>
  <si>
    <t>Oklahoma Wesleyan University</t>
  </si>
  <si>
    <t>Old Dominion University</t>
  </si>
  <si>
    <t>Olivet College</t>
  </si>
  <si>
    <t>Olivet Nazarene University</t>
  </si>
  <si>
    <t>Olney Central College</t>
  </si>
  <si>
    <t>Olympic College</t>
  </si>
  <si>
    <t>Onondaga Community College</t>
  </si>
  <si>
    <t>Oral Roberts University</t>
  </si>
  <si>
    <t>Orange County Community College</t>
  </si>
  <si>
    <t>Orangeburg Calhoun Technical College</t>
  </si>
  <si>
    <t>Oregon Coast Community College</t>
  </si>
  <si>
    <t>Oregon College of Art and Craft</t>
  </si>
  <si>
    <t>Oregon College of Oriental Medicine</t>
  </si>
  <si>
    <t>Oregon Health &amp; Science University</t>
  </si>
  <si>
    <t>Oregon Institute of Technology</t>
  </si>
  <si>
    <t>Oregon State University</t>
  </si>
  <si>
    <t>Otero Junior College</t>
  </si>
  <si>
    <t>Otis College of Art and Design</t>
  </si>
  <si>
    <t>Ottawa University-Ottawa</t>
  </si>
  <si>
    <t>Otterbein University</t>
  </si>
  <si>
    <t>Ouachita Baptist University</t>
  </si>
  <si>
    <t>Our Lady of the Lake University</t>
  </si>
  <si>
    <t>Owens Community College</t>
  </si>
  <si>
    <t>Oxford Graduate School</t>
  </si>
  <si>
    <t>Ozark Christian College</t>
  </si>
  <si>
    <t>Ozarka College</t>
  </si>
  <si>
    <t>Ozarks Technical Community College</t>
  </si>
  <si>
    <t>Pace University-New York</t>
  </si>
  <si>
    <t>Pacific Lutheran University</t>
  </si>
  <si>
    <t>Pacific Northwest College of Art</t>
  </si>
  <si>
    <t>Pacific Northwest University of Health Sciences</t>
  </si>
  <si>
    <t>Pacific Oaks College</t>
  </si>
  <si>
    <t>Pacific School of Religion</t>
  </si>
  <si>
    <t>Pacific States University</t>
  </si>
  <si>
    <t>Pacific Union College</t>
  </si>
  <si>
    <t>Pacific University</t>
  </si>
  <si>
    <t>Paine College</t>
  </si>
  <si>
    <t>Palm Beach Atlantic University</t>
  </si>
  <si>
    <t>Palm Beach State College</t>
  </si>
  <si>
    <t>Palmer College of Chiropractic</t>
  </si>
  <si>
    <t>Palo Alto University</t>
  </si>
  <si>
    <t>Palo Verde College</t>
  </si>
  <si>
    <t>Palomar College</t>
  </si>
  <si>
    <t>Pamlico Community College</t>
  </si>
  <si>
    <t>Panola College</t>
  </si>
  <si>
    <t>Paradise Valley Community College</t>
  </si>
  <si>
    <t>Pardee RAND Graduate School</t>
  </si>
  <si>
    <t>Paris Junior College</t>
  </si>
  <si>
    <t>Park University</t>
  </si>
  <si>
    <t>Parker University</t>
  </si>
  <si>
    <t>Parkland College</t>
  </si>
  <si>
    <t>Pasadena City College</t>
  </si>
  <si>
    <t>Pasco-Hernando State College</t>
  </si>
  <si>
    <t>Passaic County Community College</t>
  </si>
  <si>
    <t>Patrick Henry Community College</t>
  </si>
  <si>
    <t>Paul D Camp Community College</t>
  </si>
  <si>
    <t>Paul Quinn College</t>
  </si>
  <si>
    <t>Paul Smiths College of Arts and Science</t>
  </si>
  <si>
    <t>Payne Theological Seminary</t>
  </si>
  <si>
    <t>Pearl River Community College</t>
  </si>
  <si>
    <t>Peirce College</t>
  </si>
  <si>
    <t>Pellissippi State Community College</t>
  </si>
  <si>
    <t>Peninsula College</t>
  </si>
  <si>
    <t>Pennsylvania Academy of the Fine Arts</t>
  </si>
  <si>
    <t>Pennsylvania College of Art and Design</t>
  </si>
  <si>
    <t>Pennsylvania College of Health Sciences</t>
  </si>
  <si>
    <t>Pennsylvania College of Technology</t>
  </si>
  <si>
    <t>Pennsylvania Highlands Community College</t>
  </si>
  <si>
    <t>Pennsylvania Institute of Technology</t>
  </si>
  <si>
    <t>Pennsylvania State University-Main Campus</t>
  </si>
  <si>
    <t>Pensacola State College</t>
  </si>
  <si>
    <t>Pentecostal Theological Seminary</t>
  </si>
  <si>
    <t>Pepperdine University</t>
  </si>
  <si>
    <t>Perry Technical Institute</t>
  </si>
  <si>
    <t>Peru State College</t>
  </si>
  <si>
    <t>Pfeiffer University</t>
  </si>
  <si>
    <t>Philadelphia College of Osteopathic Medicine</t>
  </si>
  <si>
    <t>Philander Smith College</t>
  </si>
  <si>
    <t>Phillips Community College of the University of Arkansas</t>
  </si>
  <si>
    <t>Phillips Theological Seminary</t>
  </si>
  <si>
    <t>Phoenix College</t>
  </si>
  <si>
    <t>Pickens Technical College</t>
  </si>
  <si>
    <t>Piedmont College</t>
  </si>
  <si>
    <t>Piedmont Community College</t>
  </si>
  <si>
    <t>Piedmont International University</t>
  </si>
  <si>
    <t>Piedmont Technical College</t>
  </si>
  <si>
    <t>Piedmont Virginia Community College</t>
  </si>
  <si>
    <t>Pierce College-Fort Steilacoom</t>
  </si>
  <si>
    <t>Pikes Peak Community College</t>
  </si>
  <si>
    <t>Pillar College</t>
  </si>
  <si>
    <t>Pima Community College</t>
  </si>
  <si>
    <t>Pine Manor College</t>
  </si>
  <si>
    <t>Pine Technical &amp; Community College</t>
  </si>
  <si>
    <t>Pinellas Technical College-Clearwater</t>
  </si>
  <si>
    <t>Pinellas Technical College-St. Petersburg</t>
  </si>
  <si>
    <t>Pitt Community College</t>
  </si>
  <si>
    <t>Pittsburg State University</t>
  </si>
  <si>
    <t>Pittsburgh Institute of Aeronautics</t>
  </si>
  <si>
    <t>Pittsburgh Institute of Mortuary Science Inc</t>
  </si>
  <si>
    <t>Pittsburgh Theological Seminary</t>
  </si>
  <si>
    <t>Pitzer College</t>
  </si>
  <si>
    <t>Point Loma Nazarene University</t>
  </si>
  <si>
    <t>Point Park University</t>
  </si>
  <si>
    <t>Point University</t>
  </si>
  <si>
    <t>Polk State College</t>
  </si>
  <si>
    <t>Polytechnic University of Puerto Rico-Miami</t>
  </si>
  <si>
    <t>Polytechnic University of Puerto Rico-Orlando</t>
  </si>
  <si>
    <t>Pomona College</t>
  </si>
  <si>
    <t>Pontifical College Josephinum</t>
  </si>
  <si>
    <t>Pontifical Faculty of the Immaculate Conception at the Dominican House of Studies</t>
  </si>
  <si>
    <t>Pontifical John Paul II Institute for Studies on Marriage and Family</t>
  </si>
  <si>
    <t>Pope St John XXIII National Seminary</t>
  </si>
  <si>
    <t>Portland Actors Conservatory</t>
  </si>
  <si>
    <t>Portland Community College</t>
  </si>
  <si>
    <t>Portland State University</t>
  </si>
  <si>
    <t>Prairie State College</t>
  </si>
  <si>
    <t>Prairie View A &amp; M University</t>
  </si>
  <si>
    <t>Pratt Community College</t>
  </si>
  <si>
    <t>Pratt Institute-Main</t>
  </si>
  <si>
    <t>Presbyterian College</t>
  </si>
  <si>
    <t>Prescott College</t>
  </si>
  <si>
    <t>Presentation College</t>
  </si>
  <si>
    <t>Prince George's Community College</t>
  </si>
  <si>
    <t>Princeton Theological Seminary</t>
  </si>
  <si>
    <t>Princeton University</t>
  </si>
  <si>
    <t>Principia College</t>
  </si>
  <si>
    <t>Providence Christian College</t>
  </si>
  <si>
    <t>Providence College</t>
  </si>
  <si>
    <t>Pueblo Community College</t>
  </si>
  <si>
    <t>Purdue University-Calumet Campus</t>
  </si>
  <si>
    <t>Purdue University-Main Campus</t>
  </si>
  <si>
    <t>Purdue University-North Central Campus</t>
  </si>
  <si>
    <t>Queens University of Charlotte</t>
  </si>
  <si>
    <t>Quincy College</t>
  </si>
  <si>
    <t>Quincy University</t>
  </si>
  <si>
    <t>Quinebaug Valley Community College</t>
  </si>
  <si>
    <t>Quinnipiac University</t>
  </si>
  <si>
    <t>Quinsigamond Community College</t>
  </si>
  <si>
    <t>Rabbi Jacob Joseph School</t>
  </si>
  <si>
    <t>Rabbinical Academy Mesivta Rabbi Chaim Berlin</t>
  </si>
  <si>
    <t>Rabbinical College Beth Shraga</t>
  </si>
  <si>
    <t>Rabbinical College Bobover Yeshiva Bnei Zion</t>
  </si>
  <si>
    <t>Rabbinical College of America</t>
  </si>
  <si>
    <t>Rabbinical College of Long Island</t>
  </si>
  <si>
    <t>Rabbinical College of Ohr Shimon Yisroel</t>
  </si>
  <si>
    <t>Rabbinical College Ohr Yisroel</t>
  </si>
  <si>
    <t>Rabbinical College Telshe</t>
  </si>
  <si>
    <t>Rabbinical Seminary of America</t>
  </si>
  <si>
    <t>Radford M Locklin Technical Center</t>
  </si>
  <si>
    <t>Radford University</t>
  </si>
  <si>
    <t>Rainy River Community College</t>
  </si>
  <si>
    <t>Ramapo College of New Jersey</t>
  </si>
  <si>
    <t>Randolph College</t>
  </si>
  <si>
    <t>Randolph Community College</t>
  </si>
  <si>
    <t>Randolph-Macon College</t>
  </si>
  <si>
    <t>Ranger College</t>
  </si>
  <si>
    <t>Ranken Technical College</t>
  </si>
  <si>
    <t>Rappahannock Community College</t>
  </si>
  <si>
    <t>Raritan Valley Community College</t>
  </si>
  <si>
    <t>Reading Area Community College</t>
  </si>
  <si>
    <t>Reading Hospital School of Health Sciences</t>
  </si>
  <si>
    <t>Reconstructionist Rabbinical College</t>
  </si>
  <si>
    <t>Red Rocks Community College</t>
  </si>
  <si>
    <t>Redlands Community College</t>
  </si>
  <si>
    <t>Reed College</t>
  </si>
  <si>
    <t>Reedley College</t>
  </si>
  <si>
    <t>Reformed Presbyterian Theological Seminary</t>
  </si>
  <si>
    <t>Regent University</t>
  </si>
  <si>
    <t>Regis College</t>
  </si>
  <si>
    <t>Regis University</t>
  </si>
  <si>
    <t>Reid State Technical College</t>
  </si>
  <si>
    <t>Reinhardt University</t>
  </si>
  <si>
    <t>Relay Graduate School of Education</t>
  </si>
  <si>
    <t>Remington College-Baton Rouge Campus</t>
  </si>
  <si>
    <t>Remington College-Cleveland Campus</t>
  </si>
  <si>
    <t>Remington College-Dallas Campus</t>
  </si>
  <si>
    <t>Remington College-Heathrow Campus</t>
  </si>
  <si>
    <t>Remington College-Houston Southeast Campus</t>
  </si>
  <si>
    <t>Remington College-Lafayette Campus</t>
  </si>
  <si>
    <t>Remington College-Little Rock Campus</t>
  </si>
  <si>
    <t>Remington College-Memphis Campus</t>
  </si>
  <si>
    <t>Remington College-Mobile Campus</t>
  </si>
  <si>
    <t>Remington College-Nashville Campus</t>
  </si>
  <si>
    <t>Remington College-North Houston Campus</t>
  </si>
  <si>
    <t>Remington College-Shreveport Campus</t>
  </si>
  <si>
    <t>Rend Lake College</t>
  </si>
  <si>
    <t>Rensselaer Polytechnic Institute</t>
  </si>
  <si>
    <t>Renton Technical College</t>
  </si>
  <si>
    <t>Resurrection University</t>
  </si>
  <si>
    <t>Rhode Island College</t>
  </si>
  <si>
    <t>Rhode Island School of Design</t>
  </si>
  <si>
    <t>Rhodes College</t>
  </si>
  <si>
    <t>Rice University</t>
  </si>
  <si>
    <t>Richland College</t>
  </si>
  <si>
    <t>Richland Community College</t>
  </si>
  <si>
    <t>Richmond Community College</t>
  </si>
  <si>
    <t>Richmont Graduate University</t>
  </si>
  <si>
    <t>Rider University</t>
  </si>
  <si>
    <t>Ridgewater College</t>
  </si>
  <si>
    <t>Ringling College of Art and Design</t>
  </si>
  <si>
    <t>Rio Grande Bible Institute</t>
  </si>
  <si>
    <t>Rio Hondo College</t>
  </si>
  <si>
    <t>Rio Salado College</t>
  </si>
  <si>
    <t>Ripon College</t>
  </si>
  <si>
    <t>River Parishes Community College</t>
  </si>
  <si>
    <t>Riverland Community College</t>
  </si>
  <si>
    <t>Riverside City College</t>
  </si>
  <si>
    <t>Riverside College of Health Careers</t>
  </si>
  <si>
    <t>Rivier University</t>
  </si>
  <si>
    <t>Roane State Community College</t>
  </si>
  <si>
    <t>Roanoke College</t>
  </si>
  <si>
    <t>Roanoke-Chowan Community College</t>
  </si>
  <si>
    <t>Robert Morris University</t>
  </si>
  <si>
    <t>Robert Morris University Illinois</t>
  </si>
  <si>
    <t>Roberts Wesleyan College</t>
  </si>
  <si>
    <t>Robeson Community College</t>
  </si>
  <si>
    <t>Rochester College</t>
  </si>
  <si>
    <t>Rochester Community and Technical College</t>
  </si>
  <si>
    <t>Rochester Institute of Technology</t>
  </si>
  <si>
    <t>Rock Valley College</t>
  </si>
  <si>
    <t>Rockefeller University</t>
  </si>
  <si>
    <t>Rockford University</t>
  </si>
  <si>
    <t>Rockhurst University</t>
  </si>
  <si>
    <t>Rockingham Community College</t>
  </si>
  <si>
    <t>Rockland Community College</t>
  </si>
  <si>
    <t>Rocky Mountain College</t>
  </si>
  <si>
    <t>Roger Williams University</t>
  </si>
  <si>
    <t>Roger Williams University School of Law</t>
  </si>
  <si>
    <t>Rogers State University</t>
  </si>
  <si>
    <t>Rogue Community College</t>
  </si>
  <si>
    <t>Rolla Technical Institute/Center</t>
  </si>
  <si>
    <t>Rollins College</t>
  </si>
  <si>
    <t>Roosevelt University</t>
  </si>
  <si>
    <t>Rosalind Franklin University of Medicine and Science</t>
  </si>
  <si>
    <t>Rose State College</t>
  </si>
  <si>
    <t>Rose-Hulman Institute of Technology</t>
  </si>
  <si>
    <t>Rosedale Bible College</t>
  </si>
  <si>
    <t>Roseman University of Health Sciences</t>
  </si>
  <si>
    <t>Rosemont College</t>
  </si>
  <si>
    <t>Rowan College at Gloucester County</t>
  </si>
  <si>
    <t>Rowan University</t>
  </si>
  <si>
    <t>Rowan-Cabarrus Community College</t>
  </si>
  <si>
    <t>Roxbury Community College</t>
  </si>
  <si>
    <t>Rush University</t>
  </si>
  <si>
    <t>Rust College</t>
  </si>
  <si>
    <t>Rutgers University-Camden</t>
  </si>
  <si>
    <t>SABER College</t>
  </si>
  <si>
    <t>Sacred Heart Major Seminary</t>
  </si>
  <si>
    <t>Sacred Heart University</t>
  </si>
  <si>
    <t>Saddleback College</t>
  </si>
  <si>
    <t>Saginaw Chippewa Tribal College</t>
  </si>
  <si>
    <t>Saginaw Valley State University</t>
  </si>
  <si>
    <t>Saint Ambrose University</t>
  </si>
  <si>
    <t>Saint Anselm College</t>
  </si>
  <si>
    <t>Saint Anthony College of Nursing</t>
  </si>
  <si>
    <t>Saint Augustine College</t>
  </si>
  <si>
    <t>Saint Augustine's University</t>
  </si>
  <si>
    <t>Saint Charles Borromeo Seminary-Overbrook</t>
  </si>
  <si>
    <t>Saint Cloud State University</t>
  </si>
  <si>
    <t>Saint Edward's University</t>
  </si>
  <si>
    <t>Saint Elizabeth College of Nursing</t>
  </si>
  <si>
    <t>Saint Elizabeth School of Nursing</t>
  </si>
  <si>
    <t>Saint Francis Medical Center College of Nursing</t>
  </si>
  <si>
    <t>Saint Francis Medical Center School of Nursing</t>
  </si>
  <si>
    <t>Saint Francis University</t>
  </si>
  <si>
    <t>Saint John Fisher College</t>
  </si>
  <si>
    <t>Saint John Vianney College Seminary</t>
  </si>
  <si>
    <t>Saint John's Seminary</t>
  </si>
  <si>
    <t>Saint Johns River State College</t>
  </si>
  <si>
    <t>Saint Johns University</t>
  </si>
  <si>
    <t>Saint Joseph Seminary College</t>
  </si>
  <si>
    <t>Saint Joseph's College of Maine</t>
  </si>
  <si>
    <t>Saint Joseph's University</t>
  </si>
  <si>
    <t>Saint Josephs College</t>
  </si>
  <si>
    <t>Saint Leo University</t>
  </si>
  <si>
    <t>Saint Louis Christian College</t>
  </si>
  <si>
    <t>Saint Louis Community College</t>
  </si>
  <si>
    <t>Saint Louis University</t>
  </si>
  <si>
    <t>Saint Luke's College of Health Sciences</t>
  </si>
  <si>
    <t>Saint Martin's University</t>
  </si>
  <si>
    <t>Saint Mary's College</t>
  </si>
  <si>
    <t>Saint Mary's College of California</t>
  </si>
  <si>
    <t>Saint Mary's University of Minnesota</t>
  </si>
  <si>
    <t>Saint Mary-of-the-Woods College</t>
  </si>
  <si>
    <t>Saint Meinrad School of Theology</t>
  </si>
  <si>
    <t>Saint Michael's College</t>
  </si>
  <si>
    <t>Saint Norbert College</t>
  </si>
  <si>
    <t>Saint Paul College</t>
  </si>
  <si>
    <t>Saint Paul School of Theology</t>
  </si>
  <si>
    <t>Saint Peter's University</t>
  </si>
  <si>
    <t>Saint Vincent College</t>
  </si>
  <si>
    <t>Saint Vincent de Paul Regional Seminary</t>
  </si>
  <si>
    <t>Saint Vladimirs Orthodox Theological Seminary</t>
  </si>
  <si>
    <t>Saint Xavier University</t>
  </si>
  <si>
    <t>Salem College</t>
  </si>
  <si>
    <t>Salem Community College</t>
  </si>
  <si>
    <t>Salem State University</t>
  </si>
  <si>
    <t>Salina Area Technical College</t>
  </si>
  <si>
    <t>Salisbury University</t>
  </si>
  <si>
    <t>Salish Kootenai College</t>
  </si>
  <si>
    <t>Salt Lake Community College</t>
  </si>
  <si>
    <t>Salus University</t>
  </si>
  <si>
    <t>Salve Regina University</t>
  </si>
  <si>
    <t>Sam Houston State University</t>
  </si>
  <si>
    <t>Samaritan Hospital School of Nursing</t>
  </si>
  <si>
    <t>Samford University</t>
  </si>
  <si>
    <t>Sampson Community College</t>
  </si>
  <si>
    <t>Samuel Merritt University</t>
  </si>
  <si>
    <t>San Antonio College</t>
  </si>
  <si>
    <t>San Bernardino Valley College</t>
  </si>
  <si>
    <t>San Diego Christian College</t>
  </si>
  <si>
    <t>San Diego Mesa College</t>
  </si>
  <si>
    <t>San Diego State University</t>
  </si>
  <si>
    <t>San Francisco Art Institute</t>
  </si>
  <si>
    <t>San Francisco Conservatory of Music</t>
  </si>
  <si>
    <t>San Francisco State University</t>
  </si>
  <si>
    <t>San Francisco Theological Seminary</t>
  </si>
  <si>
    <t>San Jacinto Community College</t>
  </si>
  <si>
    <t>San Joaquin College of Law</t>
  </si>
  <si>
    <t>San Joaquin Delta College</t>
  </si>
  <si>
    <t>San Jose City College</t>
  </si>
  <si>
    <t>San Jose State University</t>
  </si>
  <si>
    <t>San Juan College</t>
  </si>
  <si>
    <t>Sandhills Community College</t>
  </si>
  <si>
    <t>Sanford Medical Center</t>
  </si>
  <si>
    <t>Santa Ana College</t>
  </si>
  <si>
    <t>Santa Barbara City College</t>
  </si>
  <si>
    <t>Santa Clara University</t>
  </si>
  <si>
    <t>Santa Fe College</t>
  </si>
  <si>
    <t>Santa Fe Community College</t>
  </si>
  <si>
    <t>Santa Monica College</t>
  </si>
  <si>
    <t>Santa Rosa Junior College</t>
  </si>
  <si>
    <t>Sarah Lawrence College</t>
  </si>
  <si>
    <t>Sauk Valley Community College</t>
  </si>
  <si>
    <t>Savannah College of Art and Design</t>
  </si>
  <si>
    <t>Savannah State University</t>
  </si>
  <si>
    <t>Savannah Technical College</t>
  </si>
  <si>
    <t>Saybrook University</t>
  </si>
  <si>
    <t>Schenectady County Community College</t>
  </si>
  <si>
    <t>School of Missionary Aviation Technology</t>
  </si>
  <si>
    <t>School of the Art Institute of Chicago</t>
  </si>
  <si>
    <t>Schoolcraft College</t>
  </si>
  <si>
    <t>Schreiner University</t>
  </si>
  <si>
    <t>Scottsdale Community College</t>
  </si>
  <si>
    <t>Scripps College</t>
  </si>
  <si>
    <t>Seattle Central College</t>
  </si>
  <si>
    <t>Seattle Pacific University</t>
  </si>
  <si>
    <t>Seattle University</t>
  </si>
  <si>
    <t>Selma University</t>
  </si>
  <si>
    <t>Seminole State College</t>
  </si>
  <si>
    <t>Seminole State College of Florida</t>
  </si>
  <si>
    <t>Sentara College of Health Sciences</t>
  </si>
  <si>
    <t>Seton Hall University</t>
  </si>
  <si>
    <t>Seton Hill University</t>
  </si>
  <si>
    <t>Sewanee-The University of the South</t>
  </si>
  <si>
    <t>Sh'or Yoshuv Rabbinical College</t>
  </si>
  <si>
    <t>Shasta Bible College and Graduate School</t>
  </si>
  <si>
    <t>Shasta College</t>
  </si>
  <si>
    <t>Shaw University</t>
  </si>
  <si>
    <t>Shawnee Community College</t>
  </si>
  <si>
    <t>Shawnee State University</t>
  </si>
  <si>
    <t>Shelton State Community College</t>
  </si>
  <si>
    <t>Shenandoah University</t>
  </si>
  <si>
    <t>Shepherd University</t>
  </si>
  <si>
    <t>Shepherds College</t>
  </si>
  <si>
    <t>Shepherds Theological Seminary</t>
  </si>
  <si>
    <t>Sheridan College</t>
  </si>
  <si>
    <t>Sheridan Technical College</t>
  </si>
  <si>
    <t>Sherman College of Straight Chiropractic</t>
  </si>
  <si>
    <t>Shiloh University</t>
  </si>
  <si>
    <t>Shimer College</t>
  </si>
  <si>
    <t>Shippensburg University of Pennsylvania</t>
  </si>
  <si>
    <t>Shoreline Community College</t>
  </si>
  <si>
    <t>Shorter College</t>
  </si>
  <si>
    <t>Shorter University</t>
  </si>
  <si>
    <t>Shorter University-College of Adult &amp; Professional Programs</t>
  </si>
  <si>
    <t>Siena College</t>
  </si>
  <si>
    <t>Siena Heights University</t>
  </si>
  <si>
    <t>Sierra College</t>
  </si>
  <si>
    <t>Sierra Nevada College</t>
  </si>
  <si>
    <t>Signature Healthcare Brockton Hospital School of Nursing</t>
  </si>
  <si>
    <t>Silver Lake College of the Holy Family</t>
  </si>
  <si>
    <t>Simmons College</t>
  </si>
  <si>
    <t>Simmons College of Kentucky</t>
  </si>
  <si>
    <t>Simpson College</t>
  </si>
  <si>
    <t>Simpson University</t>
  </si>
  <si>
    <t>Sinclair Community College</t>
  </si>
  <si>
    <t>Sinte Gleska University</t>
  </si>
  <si>
    <t>Sioux Falls Seminary</t>
  </si>
  <si>
    <t>Sisseton Wahpeton College</t>
  </si>
  <si>
    <t>SIT Graduate Institute</t>
  </si>
  <si>
    <t>Sitting Bull College</t>
  </si>
  <si>
    <t>Skagit Valley College</t>
  </si>
  <si>
    <t>Skidmore College</t>
  </si>
  <si>
    <t>Skyline College</t>
  </si>
  <si>
    <t>Slippery Rock University of Pennsylvania</t>
  </si>
  <si>
    <t>Smith College</t>
  </si>
  <si>
    <t>Snead State Community College</t>
  </si>
  <si>
    <t>Snow College</t>
  </si>
  <si>
    <t>Soka University of America</t>
  </si>
  <si>
    <t>Solano Community College</t>
  </si>
  <si>
    <t>Sonoma State University</t>
  </si>
  <si>
    <t>South Arkansas Community College</t>
  </si>
  <si>
    <t>South Baylo University</t>
  </si>
  <si>
    <t>South Carolina State University</t>
  </si>
  <si>
    <t>South Central College</t>
  </si>
  <si>
    <t>South Dakota School of Mines and Technology</t>
  </si>
  <si>
    <t>South Dakota State University</t>
  </si>
  <si>
    <t>South Florida Bible College and Theological Seminary</t>
  </si>
  <si>
    <t>South Florida State College</t>
  </si>
  <si>
    <t>South Georgia State College</t>
  </si>
  <si>
    <t>South Georgia Technical College</t>
  </si>
  <si>
    <t>South Louisiana Community College</t>
  </si>
  <si>
    <t>South Mountain Community College</t>
  </si>
  <si>
    <t>South Piedmont Community College</t>
  </si>
  <si>
    <t>South Plains College</t>
  </si>
  <si>
    <t>South Puget Sound Community College</t>
  </si>
  <si>
    <t>South Seattle College</t>
  </si>
  <si>
    <t>South Suburban College</t>
  </si>
  <si>
    <t>South Texas College</t>
  </si>
  <si>
    <t>Southeast Arkansas College</t>
  </si>
  <si>
    <t>Southeast Community College Area</t>
  </si>
  <si>
    <t>Southeast Missouri Hospital College of Nursing and Health Sciences</t>
  </si>
  <si>
    <t>Southeast Missouri State University</t>
  </si>
  <si>
    <t>Southeast Technical Institute</t>
  </si>
  <si>
    <t>Southeastern Baptist College</t>
  </si>
  <si>
    <t>Southeastern Baptist Theological Seminary</t>
  </si>
  <si>
    <t>Southeastern Bible College</t>
  </si>
  <si>
    <t>Southeastern Community College</t>
  </si>
  <si>
    <t>Southeastern Illinois College</t>
  </si>
  <si>
    <t>Southeastern Louisiana University</t>
  </si>
  <si>
    <t>Southeastern Oklahoma State University</t>
  </si>
  <si>
    <t>Southeastern Technical College</t>
  </si>
  <si>
    <t>Southeastern University</t>
  </si>
  <si>
    <t>Southern Adventist University</t>
  </si>
  <si>
    <t>Southern Arkansas University Main Campus</t>
  </si>
  <si>
    <t>Southern Arkansas University Tech</t>
  </si>
  <si>
    <t>Southern California Institute of Architecture</t>
  </si>
  <si>
    <t>Southern California Seminary</t>
  </si>
  <si>
    <t>Southern California University of Health Sciences</t>
  </si>
  <si>
    <t>Southern College of Optometry</t>
  </si>
  <si>
    <t>Southern Connecticut State University</t>
  </si>
  <si>
    <t>Southern Crescent Technical College</t>
  </si>
  <si>
    <t>Southern Illinois University-Carbondale</t>
  </si>
  <si>
    <t>Southern Illinois University-Edwardsville</t>
  </si>
  <si>
    <t>Southern Maine Community College</t>
  </si>
  <si>
    <t>Southern Methodist University</t>
  </si>
  <si>
    <t>Southern Nazarene University</t>
  </si>
  <si>
    <t>Southern New Hampshire University</t>
  </si>
  <si>
    <t>Southern Oregon University</t>
  </si>
  <si>
    <t>Southern State Community College</t>
  </si>
  <si>
    <t>Southern University and A &amp; M College</t>
  </si>
  <si>
    <t>Southern University at New Orleans</t>
  </si>
  <si>
    <t>Southern University at Shreveport</t>
  </si>
  <si>
    <t>Southern Utah University</t>
  </si>
  <si>
    <t>Southern Vermont College</t>
  </si>
  <si>
    <t>Southern Virginia University</t>
  </si>
  <si>
    <t>Southern Wesleyan University</t>
  </si>
  <si>
    <t>Southern West Virginia Community and Technical College</t>
  </si>
  <si>
    <t>Southside Virginia Community College</t>
  </si>
  <si>
    <t>Southwest Baptist University</t>
  </si>
  <si>
    <t>Southwest College of Naturopathic Medicine &amp; Health Sciences</t>
  </si>
  <si>
    <t>Southwest Minnesota State University</t>
  </si>
  <si>
    <t>Southwest Mississippi Community College</t>
  </si>
  <si>
    <t>Southwest Technology Center</t>
  </si>
  <si>
    <t>Southwest Tennessee Community College</t>
  </si>
  <si>
    <t>Southwest Texas Junior College</t>
  </si>
  <si>
    <t>Southwest Virginia Community College</t>
  </si>
  <si>
    <t>Southwest Wisconsin Technical College</t>
  </si>
  <si>
    <t>Southwestern Adventist University</t>
  </si>
  <si>
    <t>Southwestern Assemblies of God University</t>
  </si>
  <si>
    <t>Southwestern Christian College</t>
  </si>
  <si>
    <t>Southwestern Christian University</t>
  </si>
  <si>
    <t>Southwestern College</t>
  </si>
  <si>
    <t>Southwestern Community College</t>
  </si>
  <si>
    <t>Southwestern Illinois College</t>
  </si>
  <si>
    <t>Southwestern Indian Polytechnic Institute</t>
  </si>
  <si>
    <t>Southwestern Law School</t>
  </si>
  <si>
    <t>Southwestern Michigan College</t>
  </si>
  <si>
    <t>Southwestern Oklahoma State University</t>
  </si>
  <si>
    <t>Southwestern Oregon Community College</t>
  </si>
  <si>
    <t>Southwestern University</t>
  </si>
  <si>
    <t>Spalding University</t>
  </si>
  <si>
    <t>Spartanburg Community College</t>
  </si>
  <si>
    <t>Spartanburg Methodist College</t>
  </si>
  <si>
    <t>Spelman College</t>
  </si>
  <si>
    <t>Spertus College</t>
  </si>
  <si>
    <t>Spokane Community College</t>
  </si>
  <si>
    <t>Spokane Falls Community College</t>
  </si>
  <si>
    <t>Spoon River College</t>
  </si>
  <si>
    <t>Spring Arbor University</t>
  </si>
  <si>
    <t>Spring Hill College</t>
  </si>
  <si>
    <t>Springfield College</t>
  </si>
  <si>
    <t>Springfield Technical Community College</t>
  </si>
  <si>
    <t>St Bernard's School of Theology and Ministry</t>
  </si>
  <si>
    <t>St Bonaventure University</t>
  </si>
  <si>
    <t>St Catherine University</t>
  </si>
  <si>
    <t>St Charles Community College</t>
  </si>
  <si>
    <t>St Clair County Community College</t>
  </si>
  <si>
    <t>St Cloud Technical and Community College</t>
  </si>
  <si>
    <t>St Francis College</t>
  </si>
  <si>
    <t>St Francis Medical Center-School of Radiologic Technology</t>
  </si>
  <si>
    <t>St John's Seminary</t>
  </si>
  <si>
    <t>St John's University-New York</t>
  </si>
  <si>
    <t>St Joseph School of Nursing</t>
  </si>
  <si>
    <t>St Joseph's College of Nursing at St Joseph's Hospital Health Center</t>
  </si>
  <si>
    <t>St Lawrence University</t>
  </si>
  <si>
    <t>St Luke's College</t>
  </si>
  <si>
    <t>St Margaret School of Nursing</t>
  </si>
  <si>
    <t>St Mary's College of Maryland</t>
  </si>
  <si>
    <t>St Olaf College</t>
  </si>
  <si>
    <t>St Petersburg College</t>
  </si>
  <si>
    <t>St Thomas University</t>
  </si>
  <si>
    <t>St Vincent's College</t>
  </si>
  <si>
    <t>St. Gregory's University</t>
  </si>
  <si>
    <t>St. John's College</t>
  </si>
  <si>
    <t>St. Thomas Aquinas College</t>
  </si>
  <si>
    <t>Stanford University</t>
  </si>
  <si>
    <t>Stanly Community College</t>
  </si>
  <si>
    <t>Stark State College</t>
  </si>
  <si>
    <t>State College of Florida-Manatee-Sarasota</t>
  </si>
  <si>
    <t>State Fair Community College</t>
  </si>
  <si>
    <t>State Technical College of Missouri</t>
  </si>
  <si>
    <t>State University of New York at New Paltz</t>
  </si>
  <si>
    <t>Stella and Charles Guttman Community College</t>
  </si>
  <si>
    <t>Stephen F Austin State University</t>
  </si>
  <si>
    <t>Stephens College</t>
  </si>
  <si>
    <t>Sterling College</t>
  </si>
  <si>
    <t>Stetson University</t>
  </si>
  <si>
    <t>Stevens Institute of Technology</t>
  </si>
  <si>
    <t>Stevens-Henager College</t>
  </si>
  <si>
    <t>Stevenson University</t>
  </si>
  <si>
    <t>Stillman College</t>
  </si>
  <si>
    <t>Stockton University</t>
  </si>
  <si>
    <t>Stone Child College</t>
  </si>
  <si>
    <t>Stonehill College</t>
  </si>
  <si>
    <t>Stony Brook University</t>
  </si>
  <si>
    <t>Stratford School of Aviation Maintenance Technicians</t>
  </si>
  <si>
    <t>Suffolk County Community College</t>
  </si>
  <si>
    <t>Suffolk University</t>
  </si>
  <si>
    <t>Sul Ross State University</t>
  </si>
  <si>
    <t>Sullivan County Community College</t>
  </si>
  <si>
    <t>SUM Bible College and Theological Seminary</t>
  </si>
  <si>
    <t>Summit Christian College</t>
  </si>
  <si>
    <t>SUNY at Albany</t>
  </si>
  <si>
    <t>SUNY at Fredonia</t>
  </si>
  <si>
    <t>SUNY at Purchase College</t>
  </si>
  <si>
    <t>SUNY Broome Community College</t>
  </si>
  <si>
    <t>SUNY Buffalo State</t>
  </si>
  <si>
    <t>SUNY College at Brockport</t>
  </si>
  <si>
    <t>SUNY College at Geneseo</t>
  </si>
  <si>
    <t>SUNY College at Old Westbury</t>
  </si>
  <si>
    <t>SUNY College at Oswego</t>
  </si>
  <si>
    <t>SUNY College at Plattsburgh</t>
  </si>
  <si>
    <t>SUNY College at Potsdam</t>
  </si>
  <si>
    <t>SUNY College of Agriculture and Technology at Cobleskill</t>
  </si>
  <si>
    <t>SUNY College of Environmental Science and Forestry</t>
  </si>
  <si>
    <t>SUNY College of Optometry</t>
  </si>
  <si>
    <t>SUNY College of Technology at Alfred</t>
  </si>
  <si>
    <t>SUNY College of Technology at Canton</t>
  </si>
  <si>
    <t>SUNY College of Technology at Delhi</t>
  </si>
  <si>
    <t>SUNY Downstate Medical Center</t>
  </si>
  <si>
    <t>SUNY Empire State College</t>
  </si>
  <si>
    <t>SUNY Maritime College</t>
  </si>
  <si>
    <t>SUNY Oneonta</t>
  </si>
  <si>
    <t>SUNY Westchester Community College</t>
  </si>
  <si>
    <t>Surry Community College</t>
  </si>
  <si>
    <t>Susquehanna University</t>
  </si>
  <si>
    <t>Sussex County Community College</t>
  </si>
  <si>
    <t>Swarthmore College</t>
  </si>
  <si>
    <t>Sweet Briar College</t>
  </si>
  <si>
    <t>Syracuse University</t>
  </si>
  <si>
    <t>Tabor College</t>
  </si>
  <si>
    <t>Tacoma Community College</t>
  </si>
  <si>
    <t>Taft College</t>
  </si>
  <si>
    <t>Talladega College</t>
  </si>
  <si>
    <t>Tallahassee Community College</t>
  </si>
  <si>
    <t>Talmudic College of Florida</t>
  </si>
  <si>
    <t>Talmudical Academy-New Jersey</t>
  </si>
  <si>
    <t>Talmudical Institute of Upstate New York</t>
  </si>
  <si>
    <t>Talmudical Seminary of Bobov</t>
  </si>
  <si>
    <t>Talmudical Seminary Oholei Torah</t>
  </si>
  <si>
    <t>Talmudical Yeshiva of Philadelphia</t>
  </si>
  <si>
    <t>Tarleton State University</t>
  </si>
  <si>
    <t>Taylor University</t>
  </si>
  <si>
    <t>Technical College of the Lowcountry</t>
  </si>
  <si>
    <t>Technical Education Center-Osceola</t>
  </si>
  <si>
    <t>Telshe Yeshiva-Chicago</t>
  </si>
  <si>
    <t>Temple College</t>
  </si>
  <si>
    <t>Temple University</t>
  </si>
  <si>
    <t>Tennessee College of Applied Technology-Covington</t>
  </si>
  <si>
    <t>Tennessee College of Applied Technology-Crossville</t>
  </si>
  <si>
    <t>Tennessee College of Applied Technology-Crump</t>
  </si>
  <si>
    <t>Tennessee College of Applied Technology-Dickson</t>
  </si>
  <si>
    <t>Tennessee College of Applied Technology-Elizabethton</t>
  </si>
  <si>
    <t>Tennessee College of Applied Technology-Harriman</t>
  </si>
  <si>
    <t>Tennessee College of Applied Technology-Hartsville</t>
  </si>
  <si>
    <t>Tennessee College of Applied Technology-Hohenwald</t>
  </si>
  <si>
    <t>Tennessee College of Applied Technology-Jacksboro</t>
  </si>
  <si>
    <t>Tennessee College of Applied Technology-Jackson</t>
  </si>
  <si>
    <t>Tennessee College of Applied Technology-Knoxville</t>
  </si>
  <si>
    <t>Tennessee College of Applied Technology-Livingston</t>
  </si>
  <si>
    <t>Tennessee College of Applied Technology-McKenzie</t>
  </si>
  <si>
    <t>Tennessee College of Applied Technology-McMinnville</t>
  </si>
  <si>
    <t>Tennessee College of Applied Technology-Memphis</t>
  </si>
  <si>
    <t>Tennessee College of Applied Technology-Morristown</t>
  </si>
  <si>
    <t>Tennessee College of Applied Technology-Murfreesboro</t>
  </si>
  <si>
    <t>Tennessee College of Applied Technology-Newbern</t>
  </si>
  <si>
    <t>Tennessee College of Applied Technology-Oneida-Huntsville</t>
  </si>
  <si>
    <t>Tennessee College of Applied Technology-Paris</t>
  </si>
  <si>
    <t>Tennessee College of Applied Technology-Pulaski</t>
  </si>
  <si>
    <t>Tennessee College of Applied Technology-Ripley</t>
  </si>
  <si>
    <t>Tennessee College of Applied Technology-Shelbyville</t>
  </si>
  <si>
    <t>Tennessee College of Applied Technology-Whiteville</t>
  </si>
  <si>
    <t>Tennessee State University</t>
  </si>
  <si>
    <t>Tennessee Technological University</t>
  </si>
  <si>
    <t>Terra State Community College</t>
  </si>
  <si>
    <t>Texarkana College</t>
  </si>
  <si>
    <t>Texas A &amp; M International University</t>
  </si>
  <si>
    <t>Texas A &amp; M University-Central Texas</t>
  </si>
  <si>
    <t>Texas A &amp; M University-College Station</t>
  </si>
  <si>
    <t>Texas A &amp; M University-Commerce</t>
  </si>
  <si>
    <t>Texas A &amp; M University-Corpus Christi</t>
  </si>
  <si>
    <t>Texas A &amp; M University-Kingsville</t>
  </si>
  <si>
    <t>Texas Chiropractic College Foundation Inc</t>
  </si>
  <si>
    <t>Texas Christian University</t>
  </si>
  <si>
    <t>Texas College</t>
  </si>
  <si>
    <t>Texas County Technical College</t>
  </si>
  <si>
    <t>Texas Lutheran University</t>
  </si>
  <si>
    <t>Texas Southern University</t>
  </si>
  <si>
    <t>Texas State University</t>
  </si>
  <si>
    <t>Texas Tech University</t>
  </si>
  <si>
    <t>Texas Tech University Health Sciences Center</t>
  </si>
  <si>
    <t>Texas Wesleyan University</t>
  </si>
  <si>
    <t>Texas Woman's University</t>
  </si>
  <si>
    <t>Thaddeus Stevens College of Technology</t>
  </si>
  <si>
    <t>The Ailey School</t>
  </si>
  <si>
    <t>The Baptist College of Florida</t>
  </si>
  <si>
    <t>The Chicago School of Professional Psychology at Chicago</t>
  </si>
  <si>
    <t>The Christ College of Nursing and Health Sciences</t>
  </si>
  <si>
    <t>The College of Idaho</t>
  </si>
  <si>
    <t>The College of New Jersey</t>
  </si>
  <si>
    <t>The College of New Rochelle</t>
  </si>
  <si>
    <t>The College of Saint Rose</t>
  </si>
  <si>
    <t>The College of Saint Scholastica</t>
  </si>
  <si>
    <t>The College of Wooster</t>
  </si>
  <si>
    <t>The Evergreen State College</t>
  </si>
  <si>
    <t>The General Theological Seminary</t>
  </si>
  <si>
    <t>The John Marshall Law School</t>
  </si>
  <si>
    <t>The Juilliard School</t>
  </si>
  <si>
    <t>The Landing School</t>
  </si>
  <si>
    <t>The New England Conservatory of Music</t>
  </si>
  <si>
    <t>The New School</t>
  </si>
  <si>
    <t>The Sage Colleges</t>
  </si>
  <si>
    <t>The Seattle School of Theology &amp; Psychology</t>
  </si>
  <si>
    <t>The Southern Baptist Theological Seminary</t>
  </si>
  <si>
    <t>The University of Alabama</t>
  </si>
  <si>
    <t>The University of Findlay</t>
  </si>
  <si>
    <t>The University of Montana</t>
  </si>
  <si>
    <t>The University of Montana-Western</t>
  </si>
  <si>
    <t>The University of Tampa</t>
  </si>
  <si>
    <t>The University of Tennessee-Knoxville</t>
  </si>
  <si>
    <t>The University of Texas at Austin</t>
  </si>
  <si>
    <t>The University of Texas MD Anderson Cancer Center</t>
  </si>
  <si>
    <t>The University of the Arts</t>
  </si>
  <si>
    <t>The University of Virginia's College at Wise</t>
  </si>
  <si>
    <t>The University of West Florida</t>
  </si>
  <si>
    <t>The Wright Institute</t>
  </si>
  <si>
    <t>Theological Seminary of the Reformed Episcopal Church</t>
  </si>
  <si>
    <t>Thiel College</t>
  </si>
  <si>
    <t>Thomas Aquinas College</t>
  </si>
  <si>
    <t>Thomas College</t>
  </si>
  <si>
    <t>Thomas Jefferson University</t>
  </si>
  <si>
    <t>Thomas More College</t>
  </si>
  <si>
    <t>Thomas More College of Liberal Arts</t>
  </si>
  <si>
    <t>Thomas Nelson Community College</t>
  </si>
  <si>
    <t>Thomas University</t>
  </si>
  <si>
    <t>Three Rivers Community College</t>
  </si>
  <si>
    <t>Tidewater Community College</t>
  </si>
  <si>
    <t>Tiffin University</t>
  </si>
  <si>
    <t>Tillamook Bay Community College</t>
  </si>
  <si>
    <t>Toccoa Falls College</t>
  </si>
  <si>
    <t>Tohono O'Odham Community College</t>
  </si>
  <si>
    <t>Toledo Public Schools Adult and Continuing Education</t>
  </si>
  <si>
    <t>Tom P Haney Technical Center</t>
  </si>
  <si>
    <t>Tompkins Cortland Community College</t>
  </si>
  <si>
    <t>Torah Temimah Talmudical Seminary</t>
  </si>
  <si>
    <t>Tougaloo College</t>
  </si>
  <si>
    <t>Touro College</t>
  </si>
  <si>
    <t>Touro University California</t>
  </si>
  <si>
    <t>Touro University Nevada</t>
  </si>
  <si>
    <t>Touro University Worldwide</t>
  </si>
  <si>
    <t>Towson University</t>
  </si>
  <si>
    <t>Transylvania University</t>
  </si>
  <si>
    <t>Treasure Valley Community College</t>
  </si>
  <si>
    <t>Trevecca Nazarene University</t>
  </si>
  <si>
    <t>Tri-County Adult Career Center</t>
  </si>
  <si>
    <t>Tri-County Community College</t>
  </si>
  <si>
    <t>Tri-County Technical College</t>
  </si>
  <si>
    <t>Tri-State Bible College</t>
  </si>
  <si>
    <t>Trident Technical College</t>
  </si>
  <si>
    <t>Trine University</t>
  </si>
  <si>
    <t>Trine University-Arizona Regional Campus</t>
  </si>
  <si>
    <t>Trinidad State Junior College</t>
  </si>
  <si>
    <t>Trinity Baptist College</t>
  </si>
  <si>
    <t>Trinity Christian College</t>
  </si>
  <si>
    <t>Trinity College</t>
  </si>
  <si>
    <t>Trinity College of Florida</t>
  </si>
  <si>
    <t>Trinity College of Nursing &amp; Health Sciences</t>
  </si>
  <si>
    <t>Trinity Episcopal School for Ministry</t>
  </si>
  <si>
    <t>Trinity Health System School of Nursing</t>
  </si>
  <si>
    <t>Trinity International University-Florida</t>
  </si>
  <si>
    <t>Trinity International University-Illinois</t>
  </si>
  <si>
    <t>Trinity Law School</t>
  </si>
  <si>
    <t>Trinity Lutheran Seminary</t>
  </si>
  <si>
    <t>Trinity University</t>
  </si>
  <si>
    <t>Trinity Valley Community College</t>
  </si>
  <si>
    <t>Trinity Washington University</t>
  </si>
  <si>
    <t>Triton College</t>
  </si>
  <si>
    <t>Trocaire College</t>
  </si>
  <si>
    <t>Troy University</t>
  </si>
  <si>
    <t>Truckee Meadows Community College</t>
  </si>
  <si>
    <t>Truman State University</t>
  </si>
  <si>
    <t>Tufts University</t>
  </si>
  <si>
    <t>Tulane University of Louisiana</t>
  </si>
  <si>
    <t>Tulsa Community College</t>
  </si>
  <si>
    <t>Tunxis Community College</t>
  </si>
  <si>
    <t>Turtle Mountain Community College</t>
  </si>
  <si>
    <t>Tusculum College</t>
  </si>
  <si>
    <t>Tuskegee University</t>
  </si>
  <si>
    <t>Tyler Junior College</t>
  </si>
  <si>
    <t>Ulster County Community College</t>
  </si>
  <si>
    <t>Umpqua Community College</t>
  </si>
  <si>
    <t>Unification Theological Seminary</t>
  </si>
  <si>
    <t>Union College</t>
  </si>
  <si>
    <t>Union County College</t>
  </si>
  <si>
    <t>Union Institute &amp; University</t>
  </si>
  <si>
    <t>Union Presbyterian Seminary</t>
  </si>
  <si>
    <t>Union Theological Seminary in the City of New York</t>
  </si>
  <si>
    <t>Union University</t>
  </si>
  <si>
    <t>United States Air Force Academy</t>
  </si>
  <si>
    <t>United States Coast Guard Academy</t>
  </si>
  <si>
    <t>United States Merchant Marine Academy</t>
  </si>
  <si>
    <t>United States Military Academy</t>
  </si>
  <si>
    <t>United States Naval Academy</t>
  </si>
  <si>
    <t>United States Sports Academy</t>
  </si>
  <si>
    <t>United Talmudical Seminary</t>
  </si>
  <si>
    <t>United Theological Seminary</t>
  </si>
  <si>
    <t>United Theological Seminary of the Twin Cities</t>
  </si>
  <si>
    <t>United Tribes Technical College</t>
  </si>
  <si>
    <t>Unity College</t>
  </si>
  <si>
    <t>UnityPoint Health-Des Moines School of Radiologic Technology</t>
  </si>
  <si>
    <t>University at Buffalo</t>
  </si>
  <si>
    <t>University of Akron Main Campus</t>
  </si>
  <si>
    <t>University of Alabama at Birmingham</t>
  </si>
  <si>
    <t>University of Alabama in Huntsville</t>
  </si>
  <si>
    <t>University of Alaska Fairbanks</t>
  </si>
  <si>
    <t>University of Arizona</t>
  </si>
  <si>
    <t>University of Arkansas</t>
  </si>
  <si>
    <t>University of Arkansas at Little Rock</t>
  </si>
  <si>
    <t>University of Arkansas at Monticello</t>
  </si>
  <si>
    <t>University of Arkansas at Pine Bluff</t>
  </si>
  <si>
    <t>University of Arkansas Community College-Batesville</t>
  </si>
  <si>
    <t>University of Arkansas Community College-Hope</t>
  </si>
  <si>
    <t>University of Arkansas Community College-Morrilton</t>
  </si>
  <si>
    <t>University of Arkansas for Medical Sciences</t>
  </si>
  <si>
    <t>University of Arkansas-Fort Smith</t>
  </si>
  <si>
    <t>University of Baltimore</t>
  </si>
  <si>
    <t>University of Bridgeport</t>
  </si>
  <si>
    <t>University of California-Berkeley</t>
  </si>
  <si>
    <t>University of California-Davis</t>
  </si>
  <si>
    <t>University of California-Hastings College of Law</t>
  </si>
  <si>
    <t>University of California-Irvine</t>
  </si>
  <si>
    <t>University of California-Los Angeles</t>
  </si>
  <si>
    <t>University of California-Merced</t>
  </si>
  <si>
    <t>University of California-Riverside</t>
  </si>
  <si>
    <t>University of California-San Diego</t>
  </si>
  <si>
    <t>University of California-San Francisco</t>
  </si>
  <si>
    <t>University of California-Santa Barbara</t>
  </si>
  <si>
    <t>University of California-Santa Cruz</t>
  </si>
  <si>
    <t>University of Central Arkansas</t>
  </si>
  <si>
    <t>University of Central Florida</t>
  </si>
  <si>
    <t>University of Central Missouri</t>
  </si>
  <si>
    <t>University of Central Oklahoma</t>
  </si>
  <si>
    <t>University of Charleston</t>
  </si>
  <si>
    <t>University of Chicago</t>
  </si>
  <si>
    <t>University of Cincinnati-Main Campus</t>
  </si>
  <si>
    <t>University of Colorado Boulder</t>
  </si>
  <si>
    <t>University of Colorado Colorado Springs</t>
  </si>
  <si>
    <t>University of Connecticut</t>
  </si>
  <si>
    <t>University of Dallas</t>
  </si>
  <si>
    <t>University of Dayton</t>
  </si>
  <si>
    <t>University of Delaware</t>
  </si>
  <si>
    <t>University of Denver</t>
  </si>
  <si>
    <t>University of Detroit Mercy</t>
  </si>
  <si>
    <t>University of Dubuque</t>
  </si>
  <si>
    <t>University of Evansville</t>
  </si>
  <si>
    <t>University of Florida</t>
  </si>
  <si>
    <t>University of Florida-Online</t>
  </si>
  <si>
    <t>University of Fort Lauderdale</t>
  </si>
  <si>
    <t>University of Georgia</t>
  </si>
  <si>
    <t>University of Hartford</t>
  </si>
  <si>
    <t>University of Hawaii at Hilo</t>
  </si>
  <si>
    <t>University of Hawaii at Manoa</t>
  </si>
  <si>
    <t>University of Hawaii Maui College</t>
  </si>
  <si>
    <t>University of Hawaii-West Oahu</t>
  </si>
  <si>
    <t>University of Houston</t>
  </si>
  <si>
    <t>University of Houston-Clear Lake</t>
  </si>
  <si>
    <t>University of Houston-Downtown</t>
  </si>
  <si>
    <t>University of Houston-Victoria</t>
  </si>
  <si>
    <t>University of Idaho</t>
  </si>
  <si>
    <t>University of Illinois at Chicago</t>
  </si>
  <si>
    <t>University of Indianapolis</t>
  </si>
  <si>
    <t>University of Iowa</t>
  </si>
  <si>
    <t>University of Jamestown</t>
  </si>
  <si>
    <t>University of Kansas</t>
  </si>
  <si>
    <t>University of Kentucky</t>
  </si>
  <si>
    <t>University of La Verne</t>
  </si>
  <si>
    <t>University of Louisiana at Lafayette</t>
  </si>
  <si>
    <t>University of Louisiana at Monroe</t>
  </si>
  <si>
    <t>University of Louisville</t>
  </si>
  <si>
    <t>University of Maine</t>
  </si>
  <si>
    <t>University of Mary</t>
  </si>
  <si>
    <t>University of Mary Hardin-Baylor</t>
  </si>
  <si>
    <t>University of Mary Washington</t>
  </si>
  <si>
    <t>University of Maryland Eastern Shore</t>
  </si>
  <si>
    <t>University of Maryland-Baltimore County</t>
  </si>
  <si>
    <t>University of Maryland-College Park</t>
  </si>
  <si>
    <t>University of Maryland-University College</t>
  </si>
  <si>
    <t>University of Massachusetts-Boston</t>
  </si>
  <si>
    <t>University of Memphis</t>
  </si>
  <si>
    <t>University of Miami</t>
  </si>
  <si>
    <t>University of Michigan-Ann Arbor</t>
  </si>
  <si>
    <t>University of Michigan-Dearborn</t>
  </si>
  <si>
    <t>University of Michigan-Flint</t>
  </si>
  <si>
    <t>University of Minnesota-Crookston</t>
  </si>
  <si>
    <t>University of Minnesota-Duluth</t>
  </si>
  <si>
    <t>University of Minnesota-Morris</t>
  </si>
  <si>
    <t>University of Minnesota-Twin Cities</t>
  </si>
  <si>
    <t>University of Mississippi</t>
  </si>
  <si>
    <t>University of Missouri-Columbia</t>
  </si>
  <si>
    <t>University of Mobile</t>
  </si>
  <si>
    <t>University of Montevallo</t>
  </si>
  <si>
    <t>University of Mount Olive</t>
  </si>
  <si>
    <t>University of Mount Union</t>
  </si>
  <si>
    <t>University of Nebraska at Kearney</t>
  </si>
  <si>
    <t>University of Nebraska Medical Center</t>
  </si>
  <si>
    <t>University of Nebraska-Lincoln</t>
  </si>
  <si>
    <t>University of Nevada-Las Vegas</t>
  </si>
  <si>
    <t>University of Nevada-Reno</t>
  </si>
  <si>
    <t>University of New England</t>
  </si>
  <si>
    <t>University of New Hampshire-Main Campus</t>
  </si>
  <si>
    <t>University of New Hampshire-School of Law</t>
  </si>
  <si>
    <t>University of New Haven</t>
  </si>
  <si>
    <t>University of New Mexico-Main Campus</t>
  </si>
  <si>
    <t>University of New Orleans</t>
  </si>
  <si>
    <t>University of North Alabama</t>
  </si>
  <si>
    <t>University of North Carolina at Asheville</t>
  </si>
  <si>
    <t>University of North Carolina at Chapel Hill</t>
  </si>
  <si>
    <t>University of North Carolina at Charlotte</t>
  </si>
  <si>
    <t>University of North Carolina at Greensboro</t>
  </si>
  <si>
    <t>University of North Carolina at Pembroke</t>
  </si>
  <si>
    <t>University of North Carolina School of the Arts</t>
  </si>
  <si>
    <t>University of North Carolina Wilmington</t>
  </si>
  <si>
    <t>University of North Dakota</t>
  </si>
  <si>
    <t>University of North Florida</t>
  </si>
  <si>
    <t>University of North Georgia</t>
  </si>
  <si>
    <t>University of North Texas</t>
  </si>
  <si>
    <t>University of North Texas at Dallas</t>
  </si>
  <si>
    <t>University of North Texas Health Science Center</t>
  </si>
  <si>
    <t>University of Northern Colorado</t>
  </si>
  <si>
    <t>University of Northern Iowa</t>
  </si>
  <si>
    <t>University of Northwestern Ohio</t>
  </si>
  <si>
    <t>University of Northwestern-St Paul</t>
  </si>
  <si>
    <t>University of Notre Dame</t>
  </si>
  <si>
    <t>University of Oklahoma-Health Sciences Center</t>
  </si>
  <si>
    <t>University of Oklahoma-Norman Campus</t>
  </si>
  <si>
    <t>University of Oregon</t>
  </si>
  <si>
    <t>University of Pennsylvania</t>
  </si>
  <si>
    <t>University of Pikeville</t>
  </si>
  <si>
    <t>University of Pittsburgh Medical Center-Shadyside School of Nursing</t>
  </si>
  <si>
    <t>University of Pittsburgh-Pittsburgh Campus</t>
  </si>
  <si>
    <t>University of Portland</t>
  </si>
  <si>
    <t>University of Puget Sound</t>
  </si>
  <si>
    <t>University of Redlands</t>
  </si>
  <si>
    <t>University of Rhode Island</t>
  </si>
  <si>
    <t>University of Richmond</t>
  </si>
  <si>
    <t>University of Rio Grande</t>
  </si>
  <si>
    <t>University of Rochester</t>
  </si>
  <si>
    <t>University of Saint Francis-Fort Wayne</t>
  </si>
  <si>
    <t>University of Saint Joseph</t>
  </si>
  <si>
    <t>University of Saint Mary</t>
  </si>
  <si>
    <t>University of Saint Mary of the Lake</t>
  </si>
  <si>
    <t>University of San Diego</t>
  </si>
  <si>
    <t>University of San Francisco</t>
  </si>
  <si>
    <t>University of Science and Arts of Oklahoma</t>
  </si>
  <si>
    <t>University of Scranton</t>
  </si>
  <si>
    <t>University of Sioux Falls</t>
  </si>
  <si>
    <t>University of South Alabama</t>
  </si>
  <si>
    <t>University of South Carolina-Aiken</t>
  </si>
  <si>
    <t>University of South Carolina-Beaufort</t>
  </si>
  <si>
    <t>University of South Carolina-Columbia</t>
  </si>
  <si>
    <t>University of South Carolina-Lancaster</t>
  </si>
  <si>
    <t>University of South Carolina-Salkehatchie</t>
  </si>
  <si>
    <t>University of South Carolina-Sumter</t>
  </si>
  <si>
    <t>University of South Carolina-Union</t>
  </si>
  <si>
    <t>University of South Carolina-Upstate</t>
  </si>
  <si>
    <t>University of South Dakota</t>
  </si>
  <si>
    <t>University of South Florida-Main Campus</t>
  </si>
  <si>
    <t>University of Southern California</t>
  </si>
  <si>
    <t>University of Southern Indiana</t>
  </si>
  <si>
    <t>University of Southern Mississippi</t>
  </si>
  <si>
    <t>University of St Francis</t>
  </si>
  <si>
    <t>University of St Thomas</t>
  </si>
  <si>
    <t>University of the Cumberlands</t>
  </si>
  <si>
    <t>University of the District of Columbia</t>
  </si>
  <si>
    <t>University of the Incarnate Word</t>
  </si>
  <si>
    <t>University of the Ozarks</t>
  </si>
  <si>
    <t>University of the Pacific</t>
  </si>
  <si>
    <t>University of the Sciences</t>
  </si>
  <si>
    <t>University of the Southwest</t>
  </si>
  <si>
    <t>University of the West</t>
  </si>
  <si>
    <t>University of Toledo</t>
  </si>
  <si>
    <t>University of Tulsa</t>
  </si>
  <si>
    <t>University of Utah</t>
  </si>
  <si>
    <t>University of Valley Forge</t>
  </si>
  <si>
    <t>University of Vermont</t>
  </si>
  <si>
    <t>University of Virginia-Main Campus</t>
  </si>
  <si>
    <t>University of Washington-Seattle Campus</t>
  </si>
  <si>
    <t>University of West Alabama</t>
  </si>
  <si>
    <t>University of West Georgia</t>
  </si>
  <si>
    <t>University of Western States</t>
  </si>
  <si>
    <t>University of Wisconsin Colleges</t>
  </si>
  <si>
    <t>University of Wisconsin-Eau Claire</t>
  </si>
  <si>
    <t>University of Wisconsin-Green Bay</t>
  </si>
  <si>
    <t>University of Wisconsin-La Crosse</t>
  </si>
  <si>
    <t>University of Wisconsin-Madison</t>
  </si>
  <si>
    <t>University of Wisconsin-Milwaukee</t>
  </si>
  <si>
    <t>University of Wisconsin-Oshkosh</t>
  </si>
  <si>
    <t>University of Wisconsin-Parkside</t>
  </si>
  <si>
    <t>University of Wisconsin-Platteville</t>
  </si>
  <si>
    <t>University of Wisconsin-River Falls</t>
  </si>
  <si>
    <t>University of Wisconsin-Stevens Point</t>
  </si>
  <si>
    <t>University of Wisconsin-Stout</t>
  </si>
  <si>
    <t>University of Wisconsin-Superior</t>
  </si>
  <si>
    <t>University of Wisconsin-Whitewater</t>
  </si>
  <si>
    <t>University of Wyoming</t>
  </si>
  <si>
    <t>Upper Iowa University</t>
  </si>
  <si>
    <t>Upper Valley Educators Institute</t>
  </si>
  <si>
    <t>Upstate Medical University</t>
  </si>
  <si>
    <t>Urban College of Boston</t>
  </si>
  <si>
    <t>Urbana University</t>
  </si>
  <si>
    <t>Urshan Graduate School of Theology</t>
  </si>
  <si>
    <t>Ursinus College</t>
  </si>
  <si>
    <t>Ursuline College</t>
  </si>
  <si>
    <t>Uta Mesivta of Kiryas Joel</t>
  </si>
  <si>
    <t>Utah State University</t>
  </si>
  <si>
    <t>Utah Valley University</t>
  </si>
  <si>
    <t>Utica College</t>
  </si>
  <si>
    <t>Valdosta State University</t>
  </si>
  <si>
    <t>Valencia College</t>
  </si>
  <si>
    <t>Valley City State University</t>
  </si>
  <si>
    <t>Valley Forge Military College</t>
  </si>
  <si>
    <t>Valparaiso University</t>
  </si>
  <si>
    <t>Vance-Granville Community College</t>
  </si>
  <si>
    <t>Vanderbilt University</t>
  </si>
  <si>
    <t>VanderCook College of Music</t>
  </si>
  <si>
    <t>Vanguard University of Southern California</t>
  </si>
  <si>
    <t>Vassar College</t>
  </si>
  <si>
    <t>Vaughn College of Aeronautics and Technology</t>
  </si>
  <si>
    <t>Ventura College</t>
  </si>
  <si>
    <t>Vermont College of Fine Arts</t>
  </si>
  <si>
    <t>Vermont Law School</t>
  </si>
  <si>
    <t>Vermont Technical College</t>
  </si>
  <si>
    <t>Vernon College</t>
  </si>
  <si>
    <t>Victor Valley College</t>
  </si>
  <si>
    <t>Victoria College</t>
  </si>
  <si>
    <t>Villa Maria College</t>
  </si>
  <si>
    <t>Villanova University</t>
  </si>
  <si>
    <t>Vincennes University</t>
  </si>
  <si>
    <t>Virginia Baptist College</t>
  </si>
  <si>
    <t>Virginia Commonwealth University</t>
  </si>
  <si>
    <t>Virginia Highlands Community College</t>
  </si>
  <si>
    <t>Virginia Military Institute</t>
  </si>
  <si>
    <t>Virginia Polytechnic Institute and State University</t>
  </si>
  <si>
    <t>Virginia State University</t>
  </si>
  <si>
    <t>Virginia Tech Carilion School of Medicine</t>
  </si>
  <si>
    <t>Virginia Union University</t>
  </si>
  <si>
    <t>Virginia University of Lynchburg</t>
  </si>
  <si>
    <t>Virginia Western Community College</t>
  </si>
  <si>
    <t>Visible Music College</t>
  </si>
  <si>
    <t>Viterbo University</t>
  </si>
  <si>
    <t>Volunteer State Community College</t>
  </si>
  <si>
    <t>Voorhees College</t>
  </si>
  <si>
    <t>W L Bonner College</t>
  </si>
  <si>
    <t>Wabash College</t>
  </si>
  <si>
    <t>Wagner College</t>
  </si>
  <si>
    <t>Wake Forest University</t>
  </si>
  <si>
    <t>Wake Technical Community College</t>
  </si>
  <si>
    <t>Walla Walla Community College</t>
  </si>
  <si>
    <t>Walla Walla University</t>
  </si>
  <si>
    <t>Walsh College of Accountancy and Business Administration</t>
  </si>
  <si>
    <t>Walsh University</t>
  </si>
  <si>
    <t>Walters State Community College</t>
  </si>
  <si>
    <t>Warner Pacific College</t>
  </si>
  <si>
    <t>Warner University</t>
  </si>
  <si>
    <t>Warren County Career Center</t>
  </si>
  <si>
    <t>Warren County Community College</t>
  </si>
  <si>
    <t>Warren Wilson College</t>
  </si>
  <si>
    <t>Wartburg College</t>
  </si>
  <si>
    <t>Wartburg Theological Seminary</t>
  </si>
  <si>
    <t>Washburn University</t>
  </si>
  <si>
    <t>Washington &amp; Jefferson College</t>
  </si>
  <si>
    <t>Washington Adventist University</t>
  </si>
  <si>
    <t>Washington and Lee University</t>
  </si>
  <si>
    <t>Washington College</t>
  </si>
  <si>
    <t>Washington County Career Center-Adult Technical Training</t>
  </si>
  <si>
    <t>Washington County Community College</t>
  </si>
  <si>
    <t>Washington Hospital School of Nursing</t>
  </si>
  <si>
    <t>Washington Hospital School of Radiologic Technology</t>
  </si>
  <si>
    <t>Washington State Community College</t>
  </si>
  <si>
    <t>Washington State University</t>
  </si>
  <si>
    <t>Washington University in St Louis</t>
  </si>
  <si>
    <t>Washtenaw Community College</t>
  </si>
  <si>
    <t>Watkins College of Art Design &amp; Film</t>
  </si>
  <si>
    <t>Watts School of Nursing</t>
  </si>
  <si>
    <t>Waubonsee Community College</t>
  </si>
  <si>
    <t>Waukesha County Technical College</t>
  </si>
  <si>
    <t>Wayland Baptist University</t>
  </si>
  <si>
    <t>Wayne Community College</t>
  </si>
  <si>
    <t>Wayne County Community College District</t>
  </si>
  <si>
    <t>Wayne State College</t>
  </si>
  <si>
    <t>Wayne State University</t>
  </si>
  <si>
    <t>Waynesburg University</t>
  </si>
  <si>
    <t>Weatherford College</t>
  </si>
  <si>
    <t>Webb Institute</t>
  </si>
  <si>
    <t>Webber International University</t>
  </si>
  <si>
    <t>Weber State University</t>
  </si>
  <si>
    <t>Webster University</t>
  </si>
  <si>
    <t>Weill Cornell Medical College</t>
  </si>
  <si>
    <t>Welch College</t>
  </si>
  <si>
    <t>Wellesley College</t>
  </si>
  <si>
    <t>Wells College</t>
  </si>
  <si>
    <t>Wenatchee Valley College</t>
  </si>
  <si>
    <t>Wentworth Institute of Technology</t>
  </si>
  <si>
    <t>Wentworth Military Academy and College</t>
  </si>
  <si>
    <t>Wesley Biblical Seminary</t>
  </si>
  <si>
    <t>Wesley College</t>
  </si>
  <si>
    <t>Wesley Theological Seminary</t>
  </si>
  <si>
    <t>Wesleyan College</t>
  </si>
  <si>
    <t>Wesleyan University</t>
  </si>
  <si>
    <t>West Chester University of Pennsylvania</t>
  </si>
  <si>
    <t>West Georgia Technical College</t>
  </si>
  <si>
    <t>West Hills College-Coalinga</t>
  </si>
  <si>
    <t>West Hills College-Lemoore</t>
  </si>
  <si>
    <t>West Liberty University</t>
  </si>
  <si>
    <t>West Shore Community College</t>
  </si>
  <si>
    <t>West Texas A &amp; M University</t>
  </si>
  <si>
    <t>West Virginia Northern Community College</t>
  </si>
  <si>
    <t>West Virginia School of Osteopathic Medicine</t>
  </si>
  <si>
    <t>West Virginia State University</t>
  </si>
  <si>
    <t>West Virginia University</t>
  </si>
  <si>
    <t>West Virginia University at Parkersburg</t>
  </si>
  <si>
    <t>West Virginia University Hospital Departments of Rad Tech and Nutrition</t>
  </si>
  <si>
    <t>West Virginia Wesleyan College</t>
  </si>
  <si>
    <t>Western Carolina University</t>
  </si>
  <si>
    <t>Western Connecticut State University</t>
  </si>
  <si>
    <t>Western Dakota Technical Institute</t>
  </si>
  <si>
    <t>Western Governors University</t>
  </si>
  <si>
    <t>Western Illinois University</t>
  </si>
  <si>
    <t>Western Iowa Tech Community College</t>
  </si>
  <si>
    <t>Western Kentucky University</t>
  </si>
  <si>
    <t>Western Michigan University</t>
  </si>
  <si>
    <t>Western Michigan University-Thomas M. Cooley Law School</t>
  </si>
  <si>
    <t>Western Nevada College</t>
  </si>
  <si>
    <t>Western New England University</t>
  </si>
  <si>
    <t>Western New Mexico University</t>
  </si>
  <si>
    <t>Western Oklahoma State College</t>
  </si>
  <si>
    <t>Western Oregon University</t>
  </si>
  <si>
    <t>Western Pennsylvania Hospital School of Nursing</t>
  </si>
  <si>
    <t>Western Piedmont Community College</t>
  </si>
  <si>
    <t>Western Seminary</t>
  </si>
  <si>
    <t>Western State Colorado University</t>
  </si>
  <si>
    <t>Western Suffolk BOCES</t>
  </si>
  <si>
    <t>Western Technical College</t>
  </si>
  <si>
    <t>Western Texas College</t>
  </si>
  <si>
    <t>Western Theological Seminary</t>
  </si>
  <si>
    <t>Western University of Health Sciences</t>
  </si>
  <si>
    <t>Western Washington University</t>
  </si>
  <si>
    <t>Western Wyoming Community College</t>
  </si>
  <si>
    <t>Westfield State University</t>
  </si>
  <si>
    <t>Westminster College</t>
  </si>
  <si>
    <t>Westminster Theological Seminary</t>
  </si>
  <si>
    <t>Westminster Theological Seminary in California</t>
  </si>
  <si>
    <t>Westmont College</t>
  </si>
  <si>
    <t>Westmoreland County Community College</t>
  </si>
  <si>
    <t>Wharton County Junior College</t>
  </si>
  <si>
    <t>Whatcom Community College</t>
  </si>
  <si>
    <t>Wheaton College</t>
  </si>
  <si>
    <t>Wheeling Jesuit University</t>
  </si>
  <si>
    <t>Wheelock College</t>
  </si>
  <si>
    <t>White Earth Tribal and Community College</t>
  </si>
  <si>
    <t>White Mountains Community College</t>
  </si>
  <si>
    <t>Whitman College</t>
  </si>
  <si>
    <t>Whittier College</t>
  </si>
  <si>
    <t>Whitworth University</t>
  </si>
  <si>
    <t>Whitworth University-Adult Degree Programs</t>
  </si>
  <si>
    <t>Wichita Area Technical College</t>
  </si>
  <si>
    <t>Wichita State University</t>
  </si>
  <si>
    <t>Wilberforce University</t>
  </si>
  <si>
    <t>Wiley College</t>
  </si>
  <si>
    <t>Wilkes Community College</t>
  </si>
  <si>
    <t>Wilkes University</t>
  </si>
  <si>
    <t>Willamette University</t>
  </si>
  <si>
    <t>William Carey University</t>
  </si>
  <si>
    <t>William James College</t>
  </si>
  <si>
    <t>William Jessup University</t>
  </si>
  <si>
    <t>William Jewell College</t>
  </si>
  <si>
    <t>William Moore College of Technology</t>
  </si>
  <si>
    <t>William Paterson University of New Jersey</t>
  </si>
  <si>
    <t>William Peace University</t>
  </si>
  <si>
    <t>William Penn University</t>
  </si>
  <si>
    <t>William Rainey Harper College</t>
  </si>
  <si>
    <t>William T McFatter Technical College</t>
  </si>
  <si>
    <t>William Woods University</t>
  </si>
  <si>
    <t>Williams Baptist College</t>
  </si>
  <si>
    <t>Williams College</t>
  </si>
  <si>
    <t>Williamsburg Technical College</t>
  </si>
  <si>
    <t>Williamson Christian College</t>
  </si>
  <si>
    <t>Wilmington College</t>
  </si>
  <si>
    <t>Wilmington University</t>
  </si>
  <si>
    <t>Wilson College</t>
  </si>
  <si>
    <t>Wilson Community College</t>
  </si>
  <si>
    <t>Windward Community College</t>
  </si>
  <si>
    <t>Winebrenner Theological Seminary</t>
  </si>
  <si>
    <t>Wingate University</t>
  </si>
  <si>
    <t>Winona State University</t>
  </si>
  <si>
    <t>Winston-Salem State University</t>
  </si>
  <si>
    <t>Winthrop University</t>
  </si>
  <si>
    <t>Wiregrass Georgia Technical College</t>
  </si>
  <si>
    <t>Wisconsin Indianhead Technical College</t>
  </si>
  <si>
    <t>Wisconsin Lutheran College</t>
  </si>
  <si>
    <t>Wisconsin School of Professional Psychology</t>
  </si>
  <si>
    <t>Wittenberg University</t>
  </si>
  <si>
    <t>Wofford College</t>
  </si>
  <si>
    <t>Won Institute of Graduate Studies</t>
  </si>
  <si>
    <t>Woodbury University</t>
  </si>
  <si>
    <t>Woodland Community College</t>
  </si>
  <si>
    <t>Wor-Wic Community College</t>
  </si>
  <si>
    <t>Worcester Polytechnic Institute</t>
  </si>
  <si>
    <t>Worcester State University</t>
  </si>
  <si>
    <t>Word of Life Bible Institute</t>
  </si>
  <si>
    <t>World Medicine Institute</t>
  </si>
  <si>
    <t>World Mission University</t>
  </si>
  <si>
    <t>Wright State University-Main Campus</t>
  </si>
  <si>
    <t>Wytheville Community College</t>
  </si>
  <si>
    <t>Xavier University</t>
  </si>
  <si>
    <t>Xavier University of Louisiana</t>
  </si>
  <si>
    <t>Yale University</t>
  </si>
  <si>
    <t>Yavapai College</t>
  </si>
  <si>
    <t>Yeshiva and Kollel Harbotzas Torah</t>
  </si>
  <si>
    <t>Yeshiva College of the Nations Capital</t>
  </si>
  <si>
    <t>Yeshiva D'monsey Rabbinical College</t>
  </si>
  <si>
    <t>Yeshiva Derech Chaim</t>
  </si>
  <si>
    <t>Yeshiva Gedolah Imrei Yosef D'spinka</t>
  </si>
  <si>
    <t>Yeshiva Gedolah Kesser Torah</t>
  </si>
  <si>
    <t>Yeshiva Gedolah of Greater Detroit</t>
  </si>
  <si>
    <t>Yeshiva Gedolah Zichron Leyma</t>
  </si>
  <si>
    <t>Yeshiva Karlin Stolin</t>
  </si>
  <si>
    <t>Yeshiva of Far Rockaway Derech Ayson Rabbinical Seminary</t>
  </si>
  <si>
    <t>Yeshiva of Machzikai Hadas</t>
  </si>
  <si>
    <t>Yeshiva of Nitra Rabbinical College</t>
  </si>
  <si>
    <t>Yeshiva of the Telshe Alumni</t>
  </si>
  <si>
    <t>Yeshiva Ohr Elchonon Chabad West Coast Talmudical Seminary</t>
  </si>
  <si>
    <t>Yeshiva Shaar Hatorah</t>
  </si>
  <si>
    <t>Yeshiva Shaarei Torah of Rockland</t>
  </si>
  <si>
    <t>Yeshiva Toras Chaim</t>
  </si>
  <si>
    <t>Yeshiva University</t>
  </si>
  <si>
    <t>Yeshiva Yesodei Hatorah</t>
  </si>
  <si>
    <t>Yeshivah Gedolah Rabbinical College</t>
  </si>
  <si>
    <t>Yeshivas Be'er Yitzchok</t>
  </si>
  <si>
    <t>Yeshivas Novominsk</t>
  </si>
  <si>
    <t>Yeshivat Mikdash Melech</t>
  </si>
  <si>
    <t>Yeshivath Beth Moshe</t>
  </si>
  <si>
    <t>Yeshivath Viznitz</t>
  </si>
  <si>
    <t>Yeshivath Zichron Moshe</t>
  </si>
  <si>
    <t>Yo San University of Traditional Chinese Medicine</t>
  </si>
  <si>
    <t>York College</t>
  </si>
  <si>
    <t>York County Community College</t>
  </si>
  <si>
    <t>York Technical College</t>
  </si>
  <si>
    <t>Young Harris College</t>
  </si>
  <si>
    <t>Youngstown State University</t>
  </si>
  <si>
    <t>Yuba College</t>
  </si>
  <si>
    <t>Zane State College</t>
  </si>
  <si>
    <t>Estimated ROI After 1 Year (Lower Bound)</t>
  </si>
  <si>
    <t>Estimated ROI After 1 Year (Upper Bound)</t>
  </si>
  <si>
    <t>Estimated ROI After 5 Years (Lower Bound)</t>
  </si>
  <si>
    <t>Estimated ROI After 5 Years (Upper Bound)</t>
  </si>
  <si>
    <t>Definition</t>
  </si>
  <si>
    <t>Additional Direct Recurring Annual Costs</t>
  </si>
  <si>
    <t>New Pass Rate (Lower Bound)</t>
  </si>
  <si>
    <t>New Pass Rate (Upper Bound)</t>
  </si>
  <si>
    <t>Additional Cost Incurred by that Retention (Lower Bound)</t>
  </si>
  <si>
    <t>Additional Cost Incurred by that Retention (Upper Bound)</t>
  </si>
  <si>
    <t xml:space="preserve">Cost Savings </t>
  </si>
  <si>
    <t>Additional Tuition Revenue Generated by that Retention (Lower Bound)</t>
  </si>
  <si>
    <t>Additional Tuition Revenue Generated by that Retention (Upper Bound)</t>
  </si>
  <si>
    <t>Additional Appropriations Generated by that Retention (Lower Bound)</t>
  </si>
  <si>
    <t>Additional Appropriations Generated by that Retention (Upper Bound)</t>
  </si>
  <si>
    <t>Research Findings</t>
  </si>
  <si>
    <t>IPEDS Institution Name</t>
  </si>
  <si>
    <t>A</t>
  </si>
  <si>
    <t>B</t>
  </si>
  <si>
    <t>C</t>
  </si>
  <si>
    <t>Impact of Institutional Strategy: Additional Number of Students Enrolled Following Year (Lower Bound)</t>
  </si>
  <si>
    <t>Impact of Institutional Strategy: Additional Number of Students Enrolled Following Year (Upper Bound)</t>
  </si>
  <si>
    <t>Total Number of Students Retained Following Year (Lower Bound)</t>
  </si>
  <si>
    <t>Total Number of Students Retained (Upper Bound)</t>
  </si>
  <si>
    <t>Recurring Annual Cost Savings (Lower Bound)</t>
  </si>
  <si>
    <t>Recurring Annual Cost Savings (Upper Bound)</t>
  </si>
  <si>
    <t>Estimated Return on Investment (ROI)</t>
  </si>
  <si>
    <t>Estimated ROI (Lower Bound)</t>
  </si>
  <si>
    <t>Estimated ROI (Upper Bound)</t>
  </si>
  <si>
    <t>Estimated ROI After 3 Years (Lower Bound)</t>
  </si>
  <si>
    <t>Estimated ROI After 3 Years (Upper Bound)</t>
  </si>
  <si>
    <t>Letter</t>
  </si>
  <si>
    <t>Steps</t>
  </si>
  <si>
    <t>One-time Direct Costs, Additional Recurring Annual Costs, and Recurring Annual Cost Savings</t>
  </si>
  <si>
    <t>Instructional Activity</t>
  </si>
  <si>
    <t>Inputs</t>
  </si>
  <si>
    <t>Instructions and Important Details</t>
  </si>
  <si>
    <t>Estimated Returns 1, 3, and 5 Years After Implementation</t>
  </si>
  <si>
    <t>1  Year</t>
  </si>
  <si>
    <t>3 Years</t>
  </si>
  <si>
    <t>5 Years</t>
  </si>
  <si>
    <t>Important Details</t>
  </si>
  <si>
    <t>Instructional Improvement Effort</t>
  </si>
  <si>
    <t>Enrollment Strategy</t>
  </si>
  <si>
    <t>Course Enrollment, Credit Hours, and Student Pass Rates</t>
  </si>
  <si>
    <t>Question 1</t>
  </si>
  <si>
    <t>Question 2</t>
  </si>
  <si>
    <t>Question 3</t>
  </si>
  <si>
    <t>Question 4</t>
  </si>
  <si>
    <t>Question 5</t>
  </si>
  <si>
    <t>Question 6</t>
  </si>
  <si>
    <t>Question 7</t>
  </si>
  <si>
    <t>Question 8</t>
  </si>
  <si>
    <t>Key Components</t>
  </si>
  <si>
    <t>• Extend instructional time in the college-level course for all students (generally an additonal 20-60 minutes per week)
• Require that remedial students attend an additional support lab or workshop (at least 1 hour per week, preferrably staffed by same teacher from college-level course)
• Reduce the student-to-instructor ratio in both the class and support lab or workshop (e.g. 20:1 ratio)
• Build social support peer networks by increasing student interaction in the course
• Emphasize active learning, continuous assessment, and instantaneous feedback</t>
  </si>
  <si>
    <t>Instructions</t>
  </si>
  <si>
    <t>Release time for staff</t>
  </si>
  <si>
    <t>All other initial, one-time direct costs</t>
  </si>
  <si>
    <t>Equipment, including software</t>
  </si>
  <si>
    <t>Elimination of course sections</t>
  </si>
  <si>
    <t>Institutional Enrollment Strategy</t>
  </si>
  <si>
    <t>• Personnel time for developing and designing course and training materials (e.g. project leads, course specialists and/or instructional designers)
• Professional development and training programs for faculty and others supporting the project (e.g. tutors and graduate assistants)
• One-time purchase of adaptive learning technology or online platform</t>
  </si>
  <si>
    <t>Common sources of additional recurring direct costs</t>
  </si>
  <si>
    <t>Examples of outcomes that may lead to recurring annual cost savings</t>
  </si>
  <si>
    <t>Definition of effort</t>
  </si>
  <si>
    <t>This instructional improvement shifts the timing and delivery of remedial or developmental academic support such that it is provided to students simultaneously with college-level coursework (i.e. corequisite), rather than separately as a prerequisite to college-level coursework.</t>
  </si>
  <si>
    <t>What is the Return on Investment Tool for Instructional Improvement Efforts?</t>
  </si>
  <si>
    <t>How do you complete the tool?</t>
  </si>
  <si>
    <t>Instructions Overview</t>
  </si>
  <si>
    <t>Additional Number of Students Retained Following Year (Lower Bound)</t>
  </si>
  <si>
    <t>Additional Number of Students Retained Following Year (Upper Bound)</t>
  </si>
  <si>
    <t>Category 1</t>
  </si>
  <si>
    <t>Category 2</t>
  </si>
  <si>
    <t>Credit Hours: New, Redesigned Course</t>
  </si>
  <si>
    <t>New Pass Rate (User-Inputted)</t>
  </si>
  <si>
    <t>Total Number of Students Retained (User-Inputted)</t>
  </si>
  <si>
    <t>Additional Number of Students Retained Following Year (User-Inputted)</t>
  </si>
  <si>
    <t>Impact of Institutional Strategy: Additional Number of Students Enrolled Following Year (User-Inputted)</t>
  </si>
  <si>
    <t>Additional Tuition Revenue Generated by that Retention (User-Inputted)</t>
  </si>
  <si>
    <t>Additional Appropriations Generated by that Retention (User-Inputted)</t>
  </si>
  <si>
    <t>Additional Cost Incurred by that Retention (User-Inputted)</t>
  </si>
  <si>
    <t>Recurring Annual Cost Savings (User-Inputted)</t>
  </si>
  <si>
    <t>Estimated ROI After 1 Year (User-Inputted)</t>
  </si>
  <si>
    <t>Estimated ROI After 3 Years (User-Inputted)</t>
  </si>
  <si>
    <t>Estimated ROI After 5 Years (User-Inputted)</t>
  </si>
  <si>
    <t>Estimated ROI (User-Inputted)</t>
  </si>
  <si>
    <t>Institution-Wide Averages</t>
  </si>
  <si>
    <t>AVTEC-Alaska's Institute of Technology</t>
  </si>
  <si>
    <t>Lake Technical College</t>
  </si>
  <si>
    <t>St Lukes Hospital School of Nursing</t>
  </si>
  <si>
    <t>Tennessee College of Applied Technology-Athens</t>
  </si>
  <si>
    <t>Bon Secours St Mary's Hospital School of Medical Imaging</t>
  </si>
  <si>
    <t>Caddo Kiowa Technology Center</t>
  </si>
  <si>
    <t>Somerset County Technology Center</t>
  </si>
  <si>
    <t>Total 12-month FTE student enrollment 2015-16</t>
  </si>
  <si>
    <t>This instructional improvement efforts involves a redesign of large, introductory traditional courses where some portion of the face-to-face course delivery is replaced with asynchronous, technology-assisted course delivery that is active, learner-centered and focused on the mastery of specific learning objectives. Hybrid, also known as blended, courses generally offer 30-79% of their content online.</t>
  </si>
  <si>
    <t>• Personnel time for developing and designing course and training materials (e.g. project leads, course specialists and/or instructional designers)
• One-time purchase of learning management systems, like MyMathLab, Blackboard, and Sakai, which would house video lectures, online tutorials, and built-in quizzes</t>
  </si>
  <si>
    <t>• Faculty professional development modules, to assist with course redesign and instruct faculty on online learning pedagogy best practices.</t>
  </si>
  <si>
    <t>• May reduce need for classroom space, since part of the course is delivered online, leading to reduction in facilities costs
• Multiple sections are often consolidated into one or a few large classes, significantly reducing faculty salary costs. Lectures also meet fewer times per week (usually reduced from 3x per week to 1x per week), reducing the number of faculty needed to teach the course.
• Automated assessments reduces the time needed for faculty to prepare and grade tests. 
• Having undergraduate learning assistants teach lab sessions as opposed to graduate teaching assistants improves students’ learning outcomes and helps to save on labor costs.</t>
  </si>
  <si>
    <t>Constant</t>
  </si>
  <si>
    <t>New Course Pass Rate (Lower Bound)</t>
  </si>
  <si>
    <t>New Course Pass Rate (Upper Bound)</t>
  </si>
  <si>
    <t>Original Course Pass Rate</t>
  </si>
  <si>
    <t>Schools</t>
  </si>
  <si>
    <t xml:space="preserve">• Shift from summative assessment to formative assessment through the use of regular, online, low-stake assessments and quizzes
• Online tutorials and practice exercises, enabling students to regularly check for their own understanding
• On-demand, personalized support through online or computer lab sessions with teaching assistants
• Increased student interaction through active learning, made possible by having students access course content out of the classroom
</t>
  </si>
  <si>
    <t>Lower Bound</t>
  </si>
  <si>
    <t>Upper Bound</t>
  </si>
  <si>
    <t>Estimated New Student Pass Rate</t>
  </si>
  <si>
    <t>Coefficient 50% CI (Lower Bound)</t>
  </si>
  <si>
    <t>Coefficient 50% CI (Upper Bound)</t>
  </si>
  <si>
    <t>Number of Additional Students Retained</t>
  </si>
  <si>
    <t>User's Anticipated Student Pass Rate [Optional]</t>
  </si>
  <si>
    <t>Step 2:
Select instructional improvement effort of interest</t>
  </si>
  <si>
    <t>Step 5:
Enter institutional financial information</t>
  </si>
  <si>
    <t>Step 6:
Enter effort-related costs and cost savings</t>
  </si>
  <si>
    <t>Step 7:
Select institution's enrollment strategy</t>
  </si>
  <si>
    <t>Additional Details</t>
  </si>
  <si>
    <t>• Additional personnel time for ongoing support and delivery of the effort (e.g. project leads, course specialists and/or instructional designers who provide new or additional recurring support for corequisite remediation)
• Additional academic support services provided to students due to the effort that would not be otherwise provided (e.g. tutoring, advising, boot camps, and mentoring)
• Annual maintenance of and/or subscription to technologies that are specific to the effort</t>
  </si>
  <si>
    <t>• Reduction or elimination of prerequisite remedial course sections
• Reduction in staff time spent on preparing and offering redesigned courses, compared with time spent prior to the redesign
• Reduction in total staff salaries and benefits costs due to changes in staffing brought on by the redesign</t>
  </si>
  <si>
    <t>Question 9</t>
  </si>
  <si>
    <t>What are the two instructional improvement efforts included in the tool?</t>
  </si>
  <si>
    <r>
      <rPr>
        <b/>
        <sz val="20"/>
        <color theme="1"/>
        <rFont val="Calibri"/>
        <family val="2"/>
        <scheme val="minor"/>
      </rPr>
      <t>Step 3: Enter Institutional Course-Level Information</t>
    </r>
    <r>
      <rPr>
        <sz val="20"/>
        <color theme="1"/>
        <rFont val="Calibri"/>
        <family val="2"/>
        <scheme val="minor"/>
      </rPr>
      <t xml:space="preserve">
User enters institution-specific information regarding the course(s) impacted by the selected instructional improvement effort.</t>
    </r>
  </si>
  <si>
    <r>
      <rPr>
        <b/>
        <sz val="20"/>
        <color theme="1"/>
        <rFont val="Calibri"/>
        <family val="2"/>
        <scheme val="minor"/>
      </rPr>
      <t>Step 4: Review Anticipated Post-Effort Course Pass Rates</t>
    </r>
    <r>
      <rPr>
        <sz val="20"/>
        <color theme="1"/>
        <rFont val="Calibri"/>
        <family val="2"/>
        <scheme val="minor"/>
      </rPr>
      <t xml:space="preserve">
User reviews anticipated post-effort student pass rates in the redesigned course, pre-populated based on empirical findings pertaining to the selected instructional improvement effort.</t>
    </r>
  </si>
  <si>
    <r>
      <rPr>
        <b/>
        <sz val="20"/>
        <color theme="1"/>
        <rFont val="Calibri"/>
        <family val="2"/>
        <scheme val="minor"/>
      </rPr>
      <t>Step 7: Select Institution’s Enrollment Strategy</t>
    </r>
    <r>
      <rPr>
        <sz val="20"/>
        <color theme="1"/>
        <rFont val="Calibri"/>
        <family val="2"/>
        <scheme val="minor"/>
      </rPr>
      <t xml:space="preserve">
User selects one of three enrollment strategies their institution is likely to adopt in response to the estimated increase in student retention generated by the selected instructional improvement effort.</t>
    </r>
  </si>
  <si>
    <t>Click here to return to where you were previously.</t>
  </si>
  <si>
    <t>Click here to return where you were previously.</t>
  </si>
  <si>
    <t>Step 3</t>
  </si>
  <si>
    <t>Step 4</t>
  </si>
  <si>
    <t>Step 5</t>
  </si>
  <si>
    <t>Step 6</t>
  </si>
  <si>
    <t>Step 7</t>
  </si>
  <si>
    <t>Key effort components</t>
  </si>
  <si>
    <t>What instructional improvement effort are you interested in implementing?</t>
  </si>
  <si>
    <t>Subsequent College-Level Course
Course Enrollment &amp; Credit Hours</t>
  </si>
  <si>
    <t>How many students enroll in the prerequisite course that is being redesigned (all sections)?</t>
  </si>
  <si>
    <t>Number of Additional Students Retained [Optional]</t>
  </si>
  <si>
    <t>Step 4:
Review anticipated post-effort student course pass rates</t>
  </si>
  <si>
    <t>Answer the three questions in this step about initial and recurring costs, and potential cost savings, related to implementing the effort.</t>
  </si>
  <si>
    <t>What is the additional average annual recurring direct cost to your institution, for each of these components, that would not be otherwise incurred?</t>
  </si>
  <si>
    <t>Average recurring annual cost savings</t>
  </si>
  <si>
    <t>What is the average annual dollar amount, for each of these potential cost-saving components, that you anticipate no longer having to spend due to this effort?</t>
  </si>
  <si>
    <t>Reduction in release time for staff</t>
  </si>
  <si>
    <t>All other cost savings</t>
  </si>
  <si>
    <t>How many students enroll in the introductory course that is being redesigned (all sections)?</t>
  </si>
  <si>
    <t>Estimated student pass rates for the new, redesigned course</t>
  </si>
  <si>
    <r>
      <rPr>
        <u/>
        <sz val="20"/>
        <color theme="1"/>
        <rFont val="Calibri"/>
        <family val="2"/>
        <scheme val="minor"/>
      </rPr>
      <t>Optional</t>
    </r>
    <r>
      <rPr>
        <sz val="20"/>
        <color theme="1"/>
        <rFont val="Calibri"/>
        <family val="2"/>
        <scheme val="minor"/>
      </rPr>
      <t>: You can add your own estimation to reflect your expectations or existing knowledge regarding implementing this type of effort, or to explore how different changes in pass rates impact the effort's ROI.</t>
    </r>
  </si>
  <si>
    <t>Question 10</t>
  </si>
  <si>
    <t>Additional Number of FTE Students Retained Following Year (Lower Bound)</t>
  </si>
  <si>
    <t>Additional Number of FTE Students Retained Following Year (Upper Bound)</t>
  </si>
  <si>
    <t>Additional Number of FTE Students Retained Following Year (User-Inputted)</t>
  </si>
  <si>
    <t>Impact of Institutional Strategy: Additional Number of FTE Students Enrolled Following Year (Lower Bound)</t>
  </si>
  <si>
    <t>Impact of Institutional Strategy: Additional Number of FTE Students Enrolled Following Year (Upper Bound)</t>
  </si>
  <si>
    <t>Impact of Institutional Strategy: Additional Number of FTE Students Enrolled Following Year (User-Inputted)</t>
  </si>
  <si>
    <t>Post-Effort</t>
  </si>
  <si>
    <t>Estimated Additional Net Revenue</t>
  </si>
  <si>
    <t>Estimated Additional Net Revenue After 1 Year (Lower Bound)</t>
  </si>
  <si>
    <t>Estimated Additional Net Revenue After 1 Year (Upper Bound)</t>
  </si>
  <si>
    <t>Estimated Additional Net Revenue After 1 Year (User-Inputted)</t>
  </si>
  <si>
    <t>Estimated Additional Net Revenue After 3 Years (Lower Bound)</t>
  </si>
  <si>
    <t>Estimated Additional Net Revenue After 3 Years (Upper Bound)</t>
  </si>
  <si>
    <t>Estimated Additional Net Revenue After 3 Years (User-Inputted)</t>
  </si>
  <si>
    <t>Estimated Additional Net Revenue After 5 Years (Lower Bound)</t>
  </si>
  <si>
    <t>Estimated Additional Net Revenue After 5 Years (Upper Bound)</t>
  </si>
  <si>
    <t>Estimated Additional Net Revenue After 5 Years (User-Inputted)</t>
  </si>
  <si>
    <t>Estimated Additional Costs After 1 Year (Lower Bound)</t>
  </si>
  <si>
    <t>Estimated Additional Costs After 1 Year (Upper Bound)</t>
  </si>
  <si>
    <t>Estimated Additional Costs After 1 Year (User-Inputted)</t>
  </si>
  <si>
    <t>Estimated Additional Costs After 3 Years (Lower Bound)</t>
  </si>
  <si>
    <t>Estimated Additional Costs After 3 Years (Upper Bound)</t>
  </si>
  <si>
    <t>Estimated Additional Costs After 3 Years (User-Inputted)</t>
  </si>
  <si>
    <t>Estimated Additional Costs After 5 Years (Lower Bound)</t>
  </si>
  <si>
    <t>Estimated Additional Costs After 5 Years (Upper Bound)</t>
  </si>
  <si>
    <t>Estimated Additional Costs After 5 Years (User-Inputted)</t>
  </si>
  <si>
    <t>Estimated Additional Costs</t>
  </si>
  <si>
    <t>Estimated Additional Net Revenue (Lower Bound)</t>
  </si>
  <si>
    <t>Estimated Additional Net Revenue (Upper Bound)</t>
  </si>
  <si>
    <t>Estimated Additional Net Revenue (User-Inputted)</t>
  </si>
  <si>
    <t>Estimated Additional Costs (Lower Bound)</t>
  </si>
  <si>
    <t>Estimated Additional Costs (Upper Bound)</t>
  </si>
  <si>
    <t>Estimated Additional Costs (User-Inputted)</t>
  </si>
  <si>
    <t>Who is the intended audience?</t>
  </si>
  <si>
    <t>Corequisite remediation redesign</t>
  </si>
  <si>
    <t>Blended introductory coursework redesign</t>
  </si>
  <si>
    <t>Reduction in staff salaries and benefits</t>
  </si>
  <si>
    <t>Public</t>
  </si>
  <si>
    <t>Private</t>
  </si>
  <si>
    <t>Control of Institution &amp; Institutional/Target Financial Information</t>
  </si>
  <si>
    <t>Cost of recruiting a single undergraduate</t>
  </si>
  <si>
    <t>Is your institution public or private?</t>
  </si>
  <si>
    <t>Welcome to the Return on Investment Tool for Instructional Improvement Efforts: Start Here</t>
  </si>
  <si>
    <t>Return on Investment Tool for Instructional Improvement Efforts: Inputs Tab</t>
  </si>
  <si>
    <t>Return on Investment Tool for Instructional Improvement Efforts: Estimated Returns Tab</t>
  </si>
  <si>
    <t>Return on Investment Tool for Instructional Improvement Efforts: Formulas Tab</t>
  </si>
  <si>
    <t>What is the name of your institution?</t>
  </si>
  <si>
    <t>Return on Investment Tool for Instructional Improvement Efforts: Additional Details Tab</t>
  </si>
  <si>
    <t xml:space="preserve">Select your institution's name, or type it as it appears in IPEDS, in cell C5, and select whether it is a public or private institution in cell C7.
</t>
  </si>
  <si>
    <t>Step 1:
Enter institution information</t>
  </si>
  <si>
    <t>Additional initial one-time direct costs</t>
  </si>
  <si>
    <t>Additional average annual recurring costs</t>
  </si>
  <si>
    <t>Common sources of additional initial one-time direct costs</t>
  </si>
  <si>
    <t>Pre-Effort FTE</t>
  </si>
  <si>
    <t>Post-Effort FTE</t>
  </si>
  <si>
    <t>Net Revenue Change Generated from Change in FTE</t>
  </si>
  <si>
    <t>Tuition Revenue and Appropriations: Pre-Effort FTE</t>
  </si>
  <si>
    <t>Education and Related Expenses: Pre-Effort FTE</t>
  </si>
  <si>
    <t>Tuition Revenue and Appropriations: Post-Effort FTE</t>
  </si>
  <si>
    <t>Education and Related Expenses: Post-Effort FTE</t>
  </si>
  <si>
    <t>How is the ROI derived?</t>
  </si>
  <si>
    <t>Professional development</t>
  </si>
  <si>
    <t>All other recurring direct costs</t>
  </si>
  <si>
    <t xml:space="preserve">The ROI tool is intended to serve as an additional resource or guide to help administrators gather relevant and useful information regarding the potential impact on student course pass rates and retention and the potential financial ROI of a particular type of instructional reform at a given institution, and consequently to assist in making a decision about whether to invest in such a reform. </t>
  </si>
  <si>
    <t>Other</t>
  </si>
  <si>
    <t>Course Enrollment &amp; Credit Hours</t>
  </si>
  <si>
    <t>How many students enroll in the course that is being redesigned (all sections)?</t>
  </si>
  <si>
    <t>Wordss</t>
  </si>
  <si>
    <t>[Intentionally blank]</t>
  </si>
  <si>
    <t>AMERICAN ISLAMIC COLLEGE</t>
  </si>
  <si>
    <t>Academy for Careers and Technology</t>
  </si>
  <si>
    <t>Academy of Careers and Technology</t>
  </si>
  <si>
    <t>Academy of Interactive Entertainment</t>
  </si>
  <si>
    <t>Adult and Community Education-Hudson</t>
  </si>
  <si>
    <t>Adult and Continuing Education-BCTS</t>
  </si>
  <si>
    <t>Advanced Technical Centers</t>
  </si>
  <si>
    <t>Akron School of Practical Nursing</t>
  </si>
  <si>
    <t>Albany BOCES-Adult Practical Nursing Program</t>
  </si>
  <si>
    <t>Albert I Prince Technical High School</t>
  </si>
  <si>
    <t>Altierus Career College Everett</t>
  </si>
  <si>
    <t>Altierus Career College-Arlington</t>
  </si>
  <si>
    <t>Altierus Career College-Atlanta West</t>
  </si>
  <si>
    <t>Altierus Career College-Austin</t>
  </si>
  <si>
    <t>Altierus Career College-Bissonnet</t>
  </si>
  <si>
    <t>Altierus Career College-Chesapeake</t>
  </si>
  <si>
    <t>Altierus Career College-Colorado Springs</t>
  </si>
  <si>
    <t>Altierus Career College-Columbus</t>
  </si>
  <si>
    <t>Altierus Career College-Fort Worth South</t>
  </si>
  <si>
    <t>Altierus Career College-Henderson</t>
  </si>
  <si>
    <t>Altierus Career College-Houston Hobby</t>
  </si>
  <si>
    <t>Altierus Career College-Norcross</t>
  </si>
  <si>
    <t>Altierus Career College-Orange Park</t>
  </si>
  <si>
    <t>Altierus Career College-San Antonio</t>
  </si>
  <si>
    <t>Altierus Career College-Tacoma</t>
  </si>
  <si>
    <t>Altierus Career College-Tampa</t>
  </si>
  <si>
    <t>Altierus Career College-Thornton</t>
  </si>
  <si>
    <t>Altierus Career College-Tigard</t>
  </si>
  <si>
    <t>Altierus Career College-Woodbridge</t>
  </si>
  <si>
    <t>Altierus Career Education-South Plainfield</t>
  </si>
  <si>
    <t>Altierus Career Education-Southfield</t>
  </si>
  <si>
    <t>American Academy of Art</t>
  </si>
  <si>
    <t>American Indian OIC Inc</t>
  </si>
  <si>
    <t>Annenberg School of Nursing</t>
  </si>
  <si>
    <t>Aparicio-Levy Technical College</t>
  </si>
  <si>
    <t>Apollo Career Center</t>
  </si>
  <si>
    <t>Applied Technology Services</t>
  </si>
  <si>
    <t>Arkansas State University Mid-South</t>
  </si>
  <si>
    <t>Arkansas State University-Newport</t>
  </si>
  <si>
    <t>Arlington Baptist University</t>
  </si>
  <si>
    <t>Ashland Community and Technical College</t>
  </si>
  <si>
    <t>Ashland County-West Holmes Career Center</t>
  </si>
  <si>
    <t>Ashtabula County Technical and Career Campus</t>
  </si>
  <si>
    <t>Assabet Valley Regional Technical School</t>
  </si>
  <si>
    <t>Auburn Career Center</t>
  </si>
  <si>
    <t>Augsburg University</t>
  </si>
  <si>
    <t>Augusta University</t>
  </si>
  <si>
    <t>Augustana University</t>
  </si>
  <si>
    <t>B M Spurr School of Practical Nursing</t>
  </si>
  <si>
    <t>BCI</t>
  </si>
  <si>
    <t>Bais Binyomin Academy</t>
  </si>
  <si>
    <t>Baker College</t>
  </si>
  <si>
    <t>Baldwin Park Adult &amp; Community Education</t>
  </si>
  <si>
    <t>Baptist Health College-Little Rock</t>
  </si>
  <si>
    <t>Beaumont Adult School</t>
  </si>
  <si>
    <t>Ben Franklin Career Center</t>
  </si>
  <si>
    <t>Berkeley City College</t>
  </si>
  <si>
    <t>Berks Career &amp; Technology Center</t>
  </si>
  <si>
    <t>Bet Medrash Gadol Ateret Torah</t>
  </si>
  <si>
    <t>Beth Medrash Meor Yitzchok</t>
  </si>
  <si>
    <t>Beth Medrash of Asbury Park</t>
  </si>
  <si>
    <t>Bethany Global University</t>
  </si>
  <si>
    <t>Bethel Seminary-San Diego</t>
  </si>
  <si>
    <t>Bethel Seminary-St Paul</t>
  </si>
  <si>
    <t>Bethlehem College &amp; Seminary</t>
  </si>
  <si>
    <t>Bexley Hall Seabury Western Theological Seminary Federation  Inc.</t>
  </si>
  <si>
    <t>Big Bend Technical College</t>
  </si>
  <si>
    <t>Big Sandy Community and Technical College</t>
  </si>
  <si>
    <t>Binghamton University</t>
  </si>
  <si>
    <t>Blackstone Valley Vocational Regional School District</t>
  </si>
  <si>
    <t>Blessing Hospital School of Medical Laboratory Technology</t>
  </si>
  <si>
    <t>Blessing Rieman College of Nursing and Health Sciences</t>
  </si>
  <si>
    <t>Blue Hills Regional Technical School</t>
  </si>
  <si>
    <t>Bluegrass Community and Technical College</t>
  </si>
  <si>
    <t>Brandman University</t>
  </si>
  <si>
    <t>Brewster Technical College</t>
  </si>
  <si>
    <t>Bridgerland Technical College</t>
  </si>
  <si>
    <t>Brighton Center's Center for Employment Training</t>
  </si>
  <si>
    <t>Bristol Technical Education Center</t>
  </si>
  <si>
    <t>Broome Delaware Tioga BOCES-Practical Nursing Program</t>
  </si>
  <si>
    <t>Buckeye Hills Career Center</t>
  </si>
  <si>
    <t>Buckeye Joint Vocational School</t>
  </si>
  <si>
    <t>Bullard-Havens Technical High School</t>
  </si>
  <si>
    <t>Butler Tech-D Russel Lee Career Center</t>
  </si>
  <si>
    <t>Butte County Regional Occupational Program</t>
  </si>
  <si>
    <t>CAAN Academy of Nursing</t>
  </si>
  <si>
    <t>CES College</t>
  </si>
  <si>
    <t>CET-Alexandria</t>
  </si>
  <si>
    <t>CET-Coachella</t>
  </si>
  <si>
    <t>CET-Colton</t>
  </si>
  <si>
    <t>CET-Durham</t>
  </si>
  <si>
    <t>CET-El Centro</t>
  </si>
  <si>
    <t>CET-El Paso</t>
  </si>
  <si>
    <t>CET-Oxnard</t>
  </si>
  <si>
    <t>CET-Sacramento</t>
  </si>
  <si>
    <t>CET-Salinas</t>
  </si>
  <si>
    <t>CET-San Diego</t>
  </si>
  <si>
    <t>CET-Santa Maria</t>
  </si>
  <si>
    <t>CET-Sobrato</t>
  </si>
  <si>
    <t>CET-Soledad</t>
  </si>
  <si>
    <t>CET-Watsonville</t>
  </si>
  <si>
    <t>CHI Health School of Radiologic Technology</t>
  </si>
  <si>
    <t>CUNY Bernard M Baruch College</t>
  </si>
  <si>
    <t>CUNY Borough of Manhattan Community College</t>
  </si>
  <si>
    <t>CUNY Bronx Community College</t>
  </si>
  <si>
    <t>CUNY Brooklyn College</t>
  </si>
  <si>
    <t>CUNY Graduate School and University Center</t>
  </si>
  <si>
    <t>CUNY Hostos Community College</t>
  </si>
  <si>
    <t>CUNY Hunter College</t>
  </si>
  <si>
    <t>CUNY John Jay College of Criminal Justice</t>
  </si>
  <si>
    <t>CUNY Kingsborough Community College</t>
  </si>
  <si>
    <t>CUNY LaGuardia Community College</t>
  </si>
  <si>
    <t>CUNY Lehman College</t>
  </si>
  <si>
    <t>CUNY Medgar Evers College</t>
  </si>
  <si>
    <t>CUNY New York City College of Technology</t>
  </si>
  <si>
    <t>CUNY Queens College</t>
  </si>
  <si>
    <t>CUNY Queensborough Community College</t>
  </si>
  <si>
    <t>CUNY School of Law</t>
  </si>
  <si>
    <t>CUNY York College</t>
  </si>
  <si>
    <t>Cabell County Career Technology Center</t>
  </si>
  <si>
    <t>Cabrini University</t>
  </si>
  <si>
    <t>California Institute of Advanced Management</t>
  </si>
  <si>
    <t>California Jazz Conservatory</t>
  </si>
  <si>
    <t>California State University Maritime Academy</t>
  </si>
  <si>
    <t>Calvary University</t>
  </si>
  <si>
    <t>Canadian Valley Technology Center</t>
  </si>
  <si>
    <t>Canton City Schools Adult Career and Technical Education</t>
  </si>
  <si>
    <t>Cape Coral Technical College</t>
  </si>
  <si>
    <t>Capital Area School of Practical Nursing</t>
  </si>
  <si>
    <t>Career Center of Southern Illinois</t>
  </si>
  <si>
    <t>Career School of NY</t>
  </si>
  <si>
    <t>Career Technology Center of Lackawanna County</t>
  </si>
  <si>
    <t>Carroll Community College</t>
  </si>
  <si>
    <t>Carthage R9 School District-Carthage Technical Center</t>
  </si>
  <si>
    <t>Cass Career Center</t>
  </si>
  <si>
    <t>Castleton University</t>
  </si>
  <si>
    <t>Cattaraugus Allegany BOCES-Practical Nursing Program</t>
  </si>
  <si>
    <t>Cayce/Reilly School of Massage</t>
  </si>
  <si>
    <t>Cayuga Onondaga BOCES-Practical Nursing Program</t>
  </si>
  <si>
    <t>Centenary University</t>
  </si>
  <si>
    <t>Center for Instruction Technology &amp; Innovation (CiTi)</t>
  </si>
  <si>
    <t>Central Lakes College-Brainerd</t>
  </si>
  <si>
    <t>Central Louisiana Technical Community College</t>
  </si>
  <si>
    <t>Central Maine Community College</t>
  </si>
  <si>
    <t>Central Pennsylvania Institute of Science and Technology</t>
  </si>
  <si>
    <t>Central School of Practical Nursing</t>
  </si>
  <si>
    <t>Central Susquehanna Intermediate Unit LPN Career</t>
  </si>
  <si>
    <t>Central Technology Center</t>
  </si>
  <si>
    <t>Central Yeshiva Beth Joseph</t>
  </si>
  <si>
    <t>Cerro Coso Community College</t>
  </si>
  <si>
    <t>Charles H McCann Technical School</t>
  </si>
  <si>
    <t>Charlotte Technical College</t>
  </si>
  <si>
    <t>Chester County Intermediate Unit</t>
  </si>
  <si>
    <t>Chisholm Trail Technology Center</t>
  </si>
  <si>
    <t>Choffin Career  and Technical Center</t>
  </si>
  <si>
    <t>Circle in the Square Theatre School</t>
  </si>
  <si>
    <t>City College-Gainesville</t>
  </si>
  <si>
    <t>City College-Miami</t>
  </si>
  <si>
    <t>City Colleges of Chicago-Harold Washington College</t>
  </si>
  <si>
    <t>City Colleges of Chicago-Harry S Truman College</t>
  </si>
  <si>
    <t>City Colleges of Chicago-Kennedy-King College</t>
  </si>
  <si>
    <t>City Colleges of Chicago-Malcolm X College</t>
  </si>
  <si>
    <t>City Colleges of Chicago-Olive-Harvey College</t>
  </si>
  <si>
    <t>City Colleges of Chicago-Richard J Daley College</t>
  </si>
  <si>
    <t>City Colleges of Chicago-Wilbur Wright College</t>
  </si>
  <si>
    <t>City Vision University</t>
  </si>
  <si>
    <t>Claremont Lincoln University</t>
  </si>
  <si>
    <t>Clarion County Career Center Practical Nursing Program</t>
  </si>
  <si>
    <t>Clarks Summit University</t>
  </si>
  <si>
    <t>Clary Sage College</t>
  </si>
  <si>
    <t>Clearfield County Career and Technology Center</t>
  </si>
  <si>
    <t>Clinton Essex Warren Washington BOCES</t>
  </si>
  <si>
    <t>Clinton Technical School</t>
  </si>
  <si>
    <t>Clovis Adult Education</t>
  </si>
  <si>
    <t>Coastal Alabama Community College</t>
  </si>
  <si>
    <t>College of Eastern Idaho</t>
  </si>
  <si>
    <t>College of Massage Therapy</t>
  </si>
  <si>
    <t>College of Staten Island CUNY</t>
  </si>
  <si>
    <t>Colton-Redlands-Yucaipa Regional Occupational Program</t>
  </si>
  <si>
    <t>Columbia Area Career Center</t>
  </si>
  <si>
    <t>Columbia College Chicago</t>
  </si>
  <si>
    <t>Columbia College Hollywood</t>
  </si>
  <si>
    <t>Columbia College of Nursing</t>
  </si>
  <si>
    <t>Columbiana County Career and Technical Center</t>
  </si>
  <si>
    <t>Community Care College</t>
  </si>
  <si>
    <t>Community College of Allegheny County</t>
  </si>
  <si>
    <t>Community College of Baltimore County</t>
  </si>
  <si>
    <t>Community College of Vermont</t>
  </si>
  <si>
    <t>Community Services Division-Alliance City</t>
  </si>
  <si>
    <t>Community Technological Institute of Miami</t>
  </si>
  <si>
    <t>Copper Mountain Community College</t>
  </si>
  <si>
    <t>Cosumnes River College</t>
  </si>
  <si>
    <t>Crafton Hills College</t>
  </si>
  <si>
    <t>Crawford County Career and Technical Center Practical Nursing Program</t>
  </si>
  <si>
    <t>Crowley's Ridge Technical Institute</t>
  </si>
  <si>
    <t>Culpeper Cosmetology Training Center</t>
  </si>
  <si>
    <t>Cuyahoga Valley Career Center</t>
  </si>
  <si>
    <t>D A Dorsey Technical College</t>
  </si>
  <si>
    <t>Dakota College at Bottineau</t>
  </si>
  <si>
    <t>Davis Technical College</t>
  </si>
  <si>
    <t>Delaware Chenango Madison Otsego BOCES-Practical Nursing Program</t>
  </si>
  <si>
    <t>Delaware County Technical School-Practical Nursing Program</t>
  </si>
  <si>
    <t>Delta Montrose Technical College</t>
  </si>
  <si>
    <t>Diablo Valley College</t>
  </si>
  <si>
    <t>Diman Regional Technical Institute</t>
  </si>
  <si>
    <t>Divine Mercy University</t>
  </si>
  <si>
    <t>Dixie Technical College</t>
  </si>
  <si>
    <t>Doane University-Arts &amp; Sciences</t>
  </si>
  <si>
    <t>Doane University-Graduate and Professional Studies</t>
  </si>
  <si>
    <t>Dragon Rises College of Oriental Medicine</t>
  </si>
  <si>
    <t>Dutchess BOCES-Practical Nursing Program</t>
  </si>
  <si>
    <t>EDP School</t>
  </si>
  <si>
    <t>East Los Angeles College</t>
  </si>
  <si>
    <t>East Valley Institute of Technology</t>
  </si>
  <si>
    <t>Eastern Center for Arts and Technology</t>
  </si>
  <si>
    <t>Eastern New Mexico University-Ruidoso Campus</t>
  </si>
  <si>
    <t>Eastern Oklahoma County Technology Center</t>
  </si>
  <si>
    <t>Eastern Suffolk BOCES</t>
  </si>
  <si>
    <t>Eastern West Virginia Community and Technical College</t>
  </si>
  <si>
    <t>Eastland-Fairfield Career and Technical Schools</t>
  </si>
  <si>
    <t>Eli Whitney Technical High School</t>
  </si>
  <si>
    <t>Elim Bible Institute and College</t>
  </si>
  <si>
    <t>Elizabethtown Community and Technical College</t>
  </si>
  <si>
    <t>Elmezzi Graduate School of Molecular Medicine</t>
  </si>
  <si>
    <t>Embry-Riddle Aeronautical University-Prescott</t>
  </si>
  <si>
    <t>Embry-Riddle Aeronautical University-Worldwide</t>
  </si>
  <si>
    <t>Emerald Coast Technical College</t>
  </si>
  <si>
    <t>Emily Griffith Technical College</t>
  </si>
  <si>
    <t>Emory University-Oxford College</t>
  </si>
  <si>
    <t>Erie 1 BOCES</t>
  </si>
  <si>
    <t>Erie 2 Chautauqua Cattaraugus BOCES-Practical Nursing Program</t>
  </si>
  <si>
    <t>Erwin Technical College</t>
  </si>
  <si>
    <t>Evangel University - Assemblies of God Theological Seminary</t>
  </si>
  <si>
    <t>Everest College-Dallas</t>
  </si>
  <si>
    <t>Everest College-Newport News</t>
  </si>
  <si>
    <t>Everest College-Springfield</t>
  </si>
  <si>
    <t>Everest Institute-Greenspoint</t>
  </si>
  <si>
    <t>Everest Institute-Marietta</t>
  </si>
  <si>
    <t>Everest University-Brandon</t>
  </si>
  <si>
    <t>Everest University-Jacksonville</t>
  </si>
  <si>
    <t>Everest University-Melbourne</t>
  </si>
  <si>
    <t>Everest University-North Orlando</t>
  </si>
  <si>
    <t>Everest University-Pompano Beach</t>
  </si>
  <si>
    <t>Everest University-South Orlando</t>
  </si>
  <si>
    <t>Evergreen Valley College</t>
  </si>
  <si>
    <t>Faith International University</t>
  </si>
  <si>
    <t>Family of Faith Christian University</t>
  </si>
  <si>
    <t>Fayette County Career &amp; Technical Institute Practical Nursing Program</t>
  </si>
  <si>
    <t>Fayette Institute of Technology</t>
  </si>
  <si>
    <t>Felician University</t>
  </si>
  <si>
    <t>First Coast Technical College</t>
  </si>
  <si>
    <t>Flagler Technical Institute</t>
  </si>
  <si>
    <t>Fletcher Technical Community College</t>
  </si>
  <si>
    <t>Focus-Hope Information Technologies Center</t>
  </si>
  <si>
    <t>Folsom Lake College</t>
  </si>
  <si>
    <t>Foothill College</t>
  </si>
  <si>
    <t>Forbes Road Career and Technology Center</t>
  </si>
  <si>
    <t>Fort Myers Technical College</t>
  </si>
  <si>
    <t>Four County Career Center</t>
  </si>
  <si>
    <t>Four Rivers Career Center</t>
  </si>
  <si>
    <t>Francis Tuttle Technology Center</t>
  </si>
  <si>
    <t>Franciscan Missionaries of Our Lady University</t>
  </si>
  <si>
    <t>Franklin Academy</t>
  </si>
  <si>
    <t>Franklin Career Institute</t>
  </si>
  <si>
    <t>Franklin County Career and Technology Center</t>
  </si>
  <si>
    <t>Franklin Technology-MSSU</t>
  </si>
  <si>
    <t>Fred D. Learey Technical College</t>
  </si>
  <si>
    <t>Fred K Marchman Technical College</t>
  </si>
  <si>
    <t>Fred W Eberle Technical Center</t>
  </si>
  <si>
    <t>Frontier Community College</t>
  </si>
  <si>
    <t>Fuller Theological Seminary</t>
  </si>
  <si>
    <t>Fullerton College</t>
  </si>
  <si>
    <t>Furman</t>
  </si>
  <si>
    <t>Future Generations University</t>
  </si>
  <si>
    <t>Garnet Career Center</t>
  </si>
  <si>
    <t>Gateway Community and Technical College</t>
  </si>
  <si>
    <t>Geisinger Commonwealth School of Medicine</t>
  </si>
  <si>
    <t>Gemological Institute of America-Carlsbad</t>
  </si>
  <si>
    <t>Genesee Valley BOCES-Practical Nursing Program</t>
  </si>
  <si>
    <t>George C Wallace Community College-Dothan</t>
  </si>
  <si>
    <t>George T Baker Aviation Technical College</t>
  </si>
  <si>
    <t>Georgia College &amp; State University</t>
  </si>
  <si>
    <t>Georgia State University-Perimeter College</t>
  </si>
  <si>
    <t>Golden State College of Court Reporting</t>
  </si>
  <si>
    <t>Golden West College</t>
  </si>
  <si>
    <t>Goodwin College</t>
  </si>
  <si>
    <t>Grace College of Barbering</t>
  </si>
  <si>
    <t>Grand River Technical School</t>
  </si>
  <si>
    <t>Granite State College</t>
  </si>
  <si>
    <t>Great Bay Community College</t>
  </si>
  <si>
    <t>Great Oaks Career Campuses</t>
  </si>
  <si>
    <t>Greater Altoona Career &amp; Technology Center</t>
  </si>
  <si>
    <t>Greater Johnstown Career and Technology Center</t>
  </si>
  <si>
    <t>Greater Lowell Technical School</t>
  </si>
  <si>
    <t>Green Country Technology Center</t>
  </si>
  <si>
    <t>Green River College</t>
  </si>
  <si>
    <t>Greene County Career and Technology Center</t>
  </si>
  <si>
    <t>Greene County Vocational School District</t>
  </si>
  <si>
    <t>Greenville University</t>
  </si>
  <si>
    <t>Grossmont College</t>
  </si>
  <si>
    <t>H Councill Trenholm State Community College</t>
  </si>
  <si>
    <t>HSHS St. John's Hospital School of Clinical Laboratory Science</t>
  </si>
  <si>
    <t>Hacienda La Puente Adult Education</t>
  </si>
  <si>
    <t>Hamilton Fulton Montgomery BOCES-Practical Nursing Program</t>
  </si>
  <si>
    <t>Hannah E Mullins School of Practical Nursing</t>
  </si>
  <si>
    <t>Harrisburg Area Community College</t>
  </si>
  <si>
    <t>Hazard Community and Technical College</t>
  </si>
  <si>
    <t>Hazelden Betty Ford Graduate School of Addiction Studies</t>
  </si>
  <si>
    <t>Hazleton Area Career Center</t>
  </si>
  <si>
    <t>Hebrew Union College-Jewish Institute of Religion</t>
  </si>
  <si>
    <t>Helms College</t>
  </si>
  <si>
    <t>Henderson Community College</t>
  </si>
  <si>
    <t>Henrico County-Saint Marys Hospital School of Practical Nursing</t>
  </si>
  <si>
    <t>Henry Ford College</t>
  </si>
  <si>
    <t>Herkimer County BOCES-Practical Nursing Program</t>
  </si>
  <si>
    <t>High Plains Technology Center</t>
  </si>
  <si>
    <t>High Tech High Graduate School of Education</t>
  </si>
  <si>
    <t>Hinds Community College</t>
  </si>
  <si>
    <t>Hobart Institute of Welding Technology</t>
  </si>
  <si>
    <t>Homestead Schools</t>
  </si>
  <si>
    <t>Hopkinsville Community College</t>
  </si>
  <si>
    <t>Howell Cheney THS/CT Aero Tech School</t>
  </si>
  <si>
    <t>Humphreys University-Stockton and Modesto Campuses</t>
  </si>
  <si>
    <t>Huntingdon County Career and Technology Center</t>
  </si>
  <si>
    <t>Hypnosis Motivation Institute</t>
  </si>
  <si>
    <t>Immokalee Technical College</t>
  </si>
  <si>
    <t>Indian Capital Technology Center-Sallisaw</t>
  </si>
  <si>
    <t>Indian Capital Technology Center-Stilwell</t>
  </si>
  <si>
    <t>Indian Capital Technology Center-Tahlequah</t>
  </si>
  <si>
    <t>Indiana County Technology Center</t>
  </si>
  <si>
    <t>Indiana Wesleyan University-Marion</t>
  </si>
  <si>
    <t>Indiana Wesleyan University-National &amp; Global</t>
  </si>
  <si>
    <t>Institute of American Indian and Alaska Native Culture and Arts Development</t>
  </si>
  <si>
    <t>International Training Careers</t>
  </si>
  <si>
    <t>Iowa Wesleyan University</t>
  </si>
  <si>
    <t>Irvine Valley College</t>
  </si>
  <si>
    <t>Isabella Graham Hart School of Practical Nursing</t>
  </si>
  <si>
    <t>Itasca Community College</t>
  </si>
  <si>
    <t>J. F. Drake State Community and Technical College</t>
  </si>
  <si>
    <t>James Rumsey Technical Institute</t>
  </si>
  <si>
    <t>Jefferson (Philadelphia University + Thomas Jefferson University)</t>
  </si>
  <si>
    <t>Jefferson County Dubois Area Vocational Technical Practical Nursing Program</t>
  </si>
  <si>
    <t>Jefferson Lewis BOCES-Practical Nursing Program</t>
  </si>
  <si>
    <t>John D Rockefeller IV Career Center</t>
  </si>
  <si>
    <t>John Wesley University</t>
  </si>
  <si>
    <t>Johnson State College</t>
  </si>
  <si>
    <t>Kansas Christian College</t>
  </si>
  <si>
    <t>Keene State College</t>
  </si>
  <si>
    <t>Kent State University at Ashtabula</t>
  </si>
  <si>
    <t>Kent State University at East Liverpool</t>
  </si>
  <si>
    <t>Kent State University at Geauga</t>
  </si>
  <si>
    <t>Kent State University at Salem</t>
  </si>
  <si>
    <t>Kent State University at Stark</t>
  </si>
  <si>
    <t>Kent State University at Trumbull</t>
  </si>
  <si>
    <t>Kent State University at Tuscarawas</t>
  </si>
  <si>
    <t>Kiamichi Technology Center-Atoka</t>
  </si>
  <si>
    <t>Kirksville Area Technical Center</t>
  </si>
  <si>
    <t>Knox County Career Center</t>
  </si>
  <si>
    <t>LDS Business College</t>
  </si>
  <si>
    <t>LIU Brentwood</t>
  </si>
  <si>
    <t>LIU Brooklyn</t>
  </si>
  <si>
    <t>LIU Hudson at Rockland</t>
  </si>
  <si>
    <t>LIU Hudson at Westchester</t>
  </si>
  <si>
    <t>LIU Riverhead</t>
  </si>
  <si>
    <t>La Sierra University</t>
  </si>
  <si>
    <t>Lake Career and Technical Center</t>
  </si>
  <si>
    <t>Lakeland University</t>
  </si>
  <si>
    <t>Lakes Region Community College</t>
  </si>
  <si>
    <t>Lamar State College-Orange</t>
  </si>
  <si>
    <t>Lamar State College-Port Arthur</t>
  </si>
  <si>
    <t>Laney College</t>
  </si>
  <si>
    <t>Lebanon County Area Vocational Technical School</t>
  </si>
  <si>
    <t>Lenape Technical School Practical Nursing Program</t>
  </si>
  <si>
    <t>Lex La-Ray Technical Center</t>
  </si>
  <si>
    <t>Lincoln Trail College</t>
  </si>
  <si>
    <t>Lindsey Hopkins Technical College</t>
  </si>
  <si>
    <t>Lively Technical Center</t>
  </si>
  <si>
    <t>Lorenzo Walker Technical College</t>
  </si>
  <si>
    <t>Los Angeles Harbor College</t>
  </si>
  <si>
    <t>Los Angeles Mission College</t>
  </si>
  <si>
    <t>Los Angeles Pierce College</t>
  </si>
  <si>
    <t>Los Angeles Southwest College</t>
  </si>
  <si>
    <t>Los Angeles Trade Technical College</t>
  </si>
  <si>
    <t>Los Angeles Valley College</t>
  </si>
  <si>
    <t>Los Medanos College</t>
  </si>
  <si>
    <t>Luther Rice College &amp; Seminary</t>
  </si>
  <si>
    <t>Lyndon State College</t>
  </si>
  <si>
    <t>M-DCPS The English Center</t>
  </si>
  <si>
    <t>Madison Oneida BOCES-Practical Nursing Program</t>
  </si>
  <si>
    <t>Madisonville Community College</t>
  </si>
  <si>
    <t>Mahoning County Career and Technical Center</t>
  </si>
  <si>
    <t>Manatee Technical College</t>
  </si>
  <si>
    <t>Manhattan School of Computer Technology</t>
  </si>
  <si>
    <t>Marion S Whelan School of Nursing of Geneva General Hospital</t>
  </si>
  <si>
    <t>Mary Baldwin University</t>
  </si>
  <si>
    <t>Mayo Clinic Graduate School of Biomedical Sciences</t>
  </si>
  <si>
    <t>Mayo Clinic School of Health Sciences</t>
  </si>
  <si>
    <t>Mayo Clinic School of Medicine</t>
  </si>
  <si>
    <t>Maysville Community and Technical College</t>
  </si>
  <si>
    <t>Medina County Career Center</t>
  </si>
  <si>
    <t>Memorial College of Nursing</t>
  </si>
  <si>
    <t>Memorial Hospital School of Radiation Therapy Technology</t>
  </si>
  <si>
    <t>Mercer County Career Center</t>
  </si>
  <si>
    <t>Merritt College</t>
  </si>
  <si>
    <t>Mesabi Range College</t>
  </si>
  <si>
    <t>Metropolitan Learning Institute</t>
  </si>
  <si>
    <t>Miami Lakes Educational Center and Technical College</t>
  </si>
  <si>
    <t>Miami University-Hamilton</t>
  </si>
  <si>
    <t>Miami University-Middletown</t>
  </si>
  <si>
    <t>Miami Valley Career Technology Center</t>
  </si>
  <si>
    <t>Michigan Career and Technical Institute</t>
  </si>
  <si>
    <t>Mid-America Technology Center</t>
  </si>
  <si>
    <t>Mid-Del Technology Center</t>
  </si>
  <si>
    <t>Mid-EastCTC-Adult Education</t>
  </si>
  <si>
    <t>Mid-Plains Community College</t>
  </si>
  <si>
    <t>Middle Georgia State University</t>
  </si>
  <si>
    <t>Midfield Institute of Cosmetology</t>
  </si>
  <si>
    <t>Midway University</t>
  </si>
  <si>
    <t>Mifflin County Academy of Science and Technology</t>
  </si>
  <si>
    <t>Mineral County Vocational Technical Center</t>
  </si>
  <si>
    <t>Mingo Extended Learning Center</t>
  </si>
  <si>
    <t>Minnesota State College Southeast</t>
  </si>
  <si>
    <t>Minot State University</t>
  </si>
  <si>
    <t>Mission College</t>
  </si>
  <si>
    <t>Missouri State University-West Plains</t>
  </si>
  <si>
    <t>Missouri University of Science and Technology</t>
  </si>
  <si>
    <t>Mitchell Hamline School of Law</t>
  </si>
  <si>
    <t>Modesto Junior College</t>
  </si>
  <si>
    <t>Monmouth County Vocational School District</t>
  </si>
  <si>
    <t>Monongalia County Technical Education Center</t>
  </si>
  <si>
    <t>Monroe 2 Orleans BOCES-Center for Workforce Development</t>
  </si>
  <si>
    <t>Montessori Casa International</t>
  </si>
  <si>
    <t>Monty Tech</t>
  </si>
  <si>
    <t>Moorpark College</t>
  </si>
  <si>
    <t>Moreno Valley College</t>
  </si>
  <si>
    <t>Morris County Vocational School District</t>
  </si>
  <si>
    <t>Mount St. Mary's University</t>
  </si>
  <si>
    <t>Mountainland Technical College</t>
  </si>
  <si>
    <t>Mountwest Community and Technical College</t>
  </si>
  <si>
    <t>Mt. Diablo Adult Education-Mt. Diablo USD</t>
  </si>
  <si>
    <t>NTMA Training Centers of Southern California</t>
  </si>
  <si>
    <t>National Latino Education Institute</t>
  </si>
  <si>
    <t>National Park College</t>
  </si>
  <si>
    <t>National University of Natural Medicine</t>
  </si>
  <si>
    <t>Nebraska Christian College of Hope International University</t>
  </si>
  <si>
    <t>Nebraska College of Technical Agriculture</t>
  </si>
  <si>
    <t>Nevada Regional Technical Center</t>
  </si>
  <si>
    <t>New England Law-Boston</t>
  </si>
  <si>
    <t>New Mexico State University-Alamogordo</t>
  </si>
  <si>
    <t>New Mexico State University-Carlsbad</t>
  </si>
  <si>
    <t>New Mexico State University-Dona Ana</t>
  </si>
  <si>
    <t>New Mexico State University-Grants</t>
  </si>
  <si>
    <t>New Mexico State University-Main Campus</t>
  </si>
  <si>
    <t>New York Institute of Technology</t>
  </si>
  <si>
    <t>Norco College</t>
  </si>
  <si>
    <t>Northeast Catholic College</t>
  </si>
  <si>
    <t>Northeast Lakeview College</t>
  </si>
  <si>
    <t>Northeast Technology Center-Pryor</t>
  </si>
  <si>
    <t>Northern Tier Career Center</t>
  </si>
  <si>
    <t>Northland Career Center</t>
  </si>
  <si>
    <t>Northshore Technical Community College</t>
  </si>
  <si>
    <t>Northwest HVAC/R Training Center</t>
  </si>
  <si>
    <t>Northwest Louisiana Technical College</t>
  </si>
  <si>
    <t>Northwest Suburban College</t>
  </si>
  <si>
    <t>Northwest Technical College</t>
  </si>
  <si>
    <t>Northwest Technical Institute</t>
  </si>
  <si>
    <t>Northwest Technology Center-Alva</t>
  </si>
  <si>
    <t>Northwest University-College of Adult and Professional Studies</t>
  </si>
  <si>
    <t>Northwest Vista College</t>
  </si>
  <si>
    <t>Northwood University</t>
  </si>
  <si>
    <t>Norwich Technical High School/Adult Licensed Practical Nurse Program</t>
  </si>
  <si>
    <t>Nueta Hidatsa Sahnish College</t>
  </si>
  <si>
    <t>Ocean County Vocational-Technical School</t>
  </si>
  <si>
    <t>Ogden-Weber Technical College</t>
  </si>
  <si>
    <t>Ohio Institute of Allied Health</t>
  </si>
  <si>
    <t>Ohio State University Agricultural Technical Institute</t>
  </si>
  <si>
    <t>Ohio State University-Lima Campus</t>
  </si>
  <si>
    <t>Ohio State University-Mansfield Campus</t>
  </si>
  <si>
    <t>Ohio State University-Marion Campus</t>
  </si>
  <si>
    <t>Ohio State University-Newark Campus</t>
  </si>
  <si>
    <t>Ohio Technical Center at Vantage Career Center</t>
  </si>
  <si>
    <t>Ohio University-Chillicothe Campus</t>
  </si>
  <si>
    <t>Ohio University-Eastern Campus</t>
  </si>
  <si>
    <t>Ohio University-Lancaster Campus</t>
  </si>
  <si>
    <t>Ohio University-Southern Campus</t>
  </si>
  <si>
    <t>Ohio University-Zanesville Campus</t>
  </si>
  <si>
    <t>Ohio Valley Hospital School of Nursing</t>
  </si>
  <si>
    <t>Okaloosa Technical College</t>
  </si>
  <si>
    <t>Oklahoma Technical College</t>
  </si>
  <si>
    <t>Onondaga Cortland Madison BOCES</t>
  </si>
  <si>
    <t>Opportunities Industrialization Center</t>
  </si>
  <si>
    <t>Orange Coast College</t>
  </si>
  <si>
    <t>Orange Technical College-Mid Florida Campus</t>
  </si>
  <si>
    <t>Orange Technical College-Orlando Campus</t>
  </si>
  <si>
    <t>Orange Technical College-Westside Campus</t>
  </si>
  <si>
    <t>Orange Technical College-Winter Park Campus</t>
  </si>
  <si>
    <t>Orange Ulster BOCES-Practical Nursing Program</t>
  </si>
  <si>
    <t>Orleans Niagara BOCES-Practical Nursing Program</t>
  </si>
  <si>
    <t>Orleans Technical College</t>
  </si>
  <si>
    <t>Otsego Area BOCES-Practical Nursing Program</t>
  </si>
  <si>
    <t>Owensboro Community and Technical College</t>
  </si>
  <si>
    <t>Oxnard College</t>
  </si>
  <si>
    <t>PACIFIC BIBLE COLLEGE</t>
  </si>
  <si>
    <t>Pacific Rim Christian University</t>
  </si>
  <si>
    <t>Palo Alto College</t>
  </si>
  <si>
    <t>Penta County Joint Vocational School</t>
  </si>
  <si>
    <t>Philadelphia Technician Training</t>
  </si>
  <si>
    <t>Phillips Graduate University</t>
  </si>
  <si>
    <t>Phillips School of Nursing at Mount Sinai Beth Israel</t>
  </si>
  <si>
    <t>Phoenix Seminary</t>
  </si>
  <si>
    <t>Pickaway Ross Joint Vocational School District</t>
  </si>
  <si>
    <t>Pierce College-Puyallup</t>
  </si>
  <si>
    <t>Pierpont Community and Technical College</t>
  </si>
  <si>
    <t>Pike County Joint Vocational School District</t>
  </si>
  <si>
    <t>Pike-Lincoln Technical Center</t>
  </si>
  <si>
    <t>Pioneer Career and Technology Center</t>
  </si>
  <si>
    <t>Pioneer Technology Center</t>
  </si>
  <si>
    <t>Platt Technical High School</t>
  </si>
  <si>
    <t>Plymouth State University</t>
  </si>
  <si>
    <t>Polaris Career Center</t>
  </si>
  <si>
    <t>Pomeroy College of Nursing at Crouse Hospital</t>
  </si>
  <si>
    <t>Pomona Unified School District Adult and Career Education</t>
  </si>
  <si>
    <t>Pontotoc Technology Center</t>
  </si>
  <si>
    <t>Poplar Bluff Technical Career Center</t>
  </si>
  <si>
    <t>Portage Lakes Career Center</t>
  </si>
  <si>
    <t>Porterville College</t>
  </si>
  <si>
    <t>Precision Manufacturing Institute</t>
  </si>
  <si>
    <t>Presidio Graduate School</t>
  </si>
  <si>
    <t>Putnam Career and Technical Center</t>
  </si>
  <si>
    <t>Putnam Westchester BOCES-Practical Nursing Program</t>
  </si>
  <si>
    <t>RIVEROAK Technical College</t>
  </si>
  <si>
    <t>Ralph R Willis Career and Technical Center</t>
  </si>
  <si>
    <t>Randall University</t>
  </si>
  <si>
    <t>Randolph Technical Center</t>
  </si>
  <si>
    <t>Red River Technology Center</t>
  </si>
  <si>
    <t>Regional Center for Border Health</t>
  </si>
  <si>
    <t>Remington College-Columbia Campus</t>
  </si>
  <si>
    <t>Remington College-Fort Worth Campus</t>
  </si>
  <si>
    <t>Remington College-Honolulu Campus</t>
  </si>
  <si>
    <t>Rensselaer at Hartford</t>
  </si>
  <si>
    <t>Richard Bland College of William and Mary</t>
  </si>
  <si>
    <t>Ridge Technical College</t>
  </si>
  <si>
    <t>River Valley Community College</t>
  </si>
  <si>
    <t>Riverside County Office of Education-School of Career Education</t>
  </si>
  <si>
    <t>Roane-Jackson Technical Center</t>
  </si>
  <si>
    <t>Robert Morgan Educational Center and Technical College</t>
  </si>
  <si>
    <t>Rockland County BOCES-Practical Nursing Program</t>
  </si>
  <si>
    <t>Rolf Institute of Structural Integration</t>
  </si>
  <si>
    <t>Rosedale Technical College</t>
  </si>
  <si>
    <t>Rowan College at Burlington County</t>
  </si>
  <si>
    <t>Rutgers University-New Brunswick</t>
  </si>
  <si>
    <t>Rutgers University-Newark</t>
  </si>
  <si>
    <t>SOWELA Technical Community College</t>
  </si>
  <si>
    <t>SUNY Cortland</t>
  </si>
  <si>
    <t>SUNY Polytechnic Institute</t>
  </si>
  <si>
    <t>Sacramento City College</t>
  </si>
  <si>
    <t>Sacred Heart Seminary and School of Theology</t>
  </si>
  <si>
    <t>Saline County Career Center</t>
  </si>
  <si>
    <t>San Diego City College</t>
  </si>
  <si>
    <t>San Diego Miramar College</t>
  </si>
  <si>
    <t>Sandusky Career Center</t>
  </si>
  <si>
    <t>Santiago Canyon College</t>
  </si>
  <si>
    <t>School District of Indian River County-Technical Center for Career and Adult Education</t>
  </si>
  <si>
    <t>School of Architecture at Taliesin</t>
  </si>
  <si>
    <t>School of Professional Horticulture  New York Botanical Garden</t>
  </si>
  <si>
    <t>School of the Museum of Fine Arts at Tufts University</t>
  </si>
  <si>
    <t>Schuyler Steuben Chemung Tioga Allegany BOCES</t>
  </si>
  <si>
    <t>Schuylkill Technology Center</t>
  </si>
  <si>
    <t>Scioto County Career Technical Center</t>
  </si>
  <si>
    <t>Seattle Vocational Institute</t>
  </si>
  <si>
    <t>Seminar L'moros Bais Yaakov</t>
  </si>
  <si>
    <t>Seward County Community College</t>
  </si>
  <si>
    <t>Shawsheen Valley School of Practical Nursing</t>
  </si>
  <si>
    <t>Sikeston Career and Technology Center</t>
  </si>
  <si>
    <t>Somerset Community College</t>
  </si>
  <si>
    <t>South Central Career Center</t>
  </si>
  <si>
    <t>South Central Louisiana Technical College</t>
  </si>
  <si>
    <t>South Dade Technical College-South Dade Skills Center Campus</t>
  </si>
  <si>
    <t>South Texas College of Law Houston</t>
  </si>
  <si>
    <t>Southcentral Kentucky Community and Technical College</t>
  </si>
  <si>
    <t>Southeast Kentucky Community and Technical College</t>
  </si>
  <si>
    <t>Southeastern School of Cosmetology</t>
  </si>
  <si>
    <t>Southeastern Technical Institute</t>
  </si>
  <si>
    <t>Southern Oklahoma Technology Center</t>
  </si>
  <si>
    <t>Southern Regional Technical College</t>
  </si>
  <si>
    <t>Southern Union State Community College</t>
  </si>
  <si>
    <t>Southern University Law Center</t>
  </si>
  <si>
    <t>Southern Westchester BOCES-Practical Nursing Program</t>
  </si>
  <si>
    <t>Southern Worcester County Regional Voc School District</t>
  </si>
  <si>
    <t>Southwest Technical College</t>
  </si>
  <si>
    <t>Springfield College-School of Professional and Continuing Studies</t>
  </si>
  <si>
    <t>St Philip's College</t>
  </si>
  <si>
    <t>St. Andrews University</t>
  </si>
  <si>
    <t>St. John's College-Department of Nursing</t>
  </si>
  <si>
    <t>St. Joseph's College-New York</t>
  </si>
  <si>
    <t>St. Louis College of Pharmacy</t>
  </si>
  <si>
    <t>St. Mary's University</t>
  </si>
  <si>
    <t>Starr King School for the Ministry</t>
  </si>
  <si>
    <t>Starting Points Inc</t>
  </si>
  <si>
    <t>Studio Incamminati</t>
  </si>
  <si>
    <t>Summit Academy Opportunities Industrialization Center</t>
  </si>
  <si>
    <t>Suncoast Technical College</t>
  </si>
  <si>
    <t>Susquehanna County Career and Technology Center</t>
  </si>
  <si>
    <t>Syracuse City Schools Practical Nursing Program</t>
  </si>
  <si>
    <t>Tarrant County College District</t>
  </si>
  <si>
    <t>Teachers College at Columbia University</t>
  </si>
  <si>
    <t>Tennessee College of Applied Technology Nashville</t>
  </si>
  <si>
    <t>Tennessee Wesleyan University</t>
  </si>
  <si>
    <t>Texas A&amp;M University-San Antonio</t>
  </si>
  <si>
    <t>Texas A&amp;M University-Texarkana</t>
  </si>
  <si>
    <t>Texas Southmost College</t>
  </si>
  <si>
    <t>Texas State Technical College</t>
  </si>
  <si>
    <t>The King's College</t>
  </si>
  <si>
    <t>The King's University</t>
  </si>
  <si>
    <t>The Master's University and Seminary</t>
  </si>
  <si>
    <t>The Santa Barbara and Ventura Colleges of Law at Ventura</t>
  </si>
  <si>
    <t>The University of Tennessee-Chattanooga</t>
  </si>
  <si>
    <t>The University of Tennessee-Health Science Center</t>
  </si>
  <si>
    <t>The University of Tennessee-Martin</t>
  </si>
  <si>
    <t>The University of Texas Health Science Center at Houston</t>
  </si>
  <si>
    <t>The University of Texas Health Science Center at San Antonio</t>
  </si>
  <si>
    <t>The University of Texas Medical Branch</t>
  </si>
  <si>
    <t>The University of Texas Rio Grande Valley</t>
  </si>
  <si>
    <t>The University of Texas at Arlington</t>
  </si>
  <si>
    <t>The University of Texas at Dallas</t>
  </si>
  <si>
    <t>The University of Texas at El Paso</t>
  </si>
  <si>
    <t>The University of Texas at San Antonio</t>
  </si>
  <si>
    <t>The University of Texas at Tyler</t>
  </si>
  <si>
    <t>The University of Texas of the Permian Basin</t>
  </si>
  <si>
    <t>The Vocational Nursing Institute Inc</t>
  </si>
  <si>
    <t>The Workforce Institute's City College</t>
  </si>
  <si>
    <t>Thomas Edison State University</t>
  </si>
  <si>
    <t>Thomas Jefferson School of Law</t>
  </si>
  <si>
    <t>Three Rivers College</t>
  </si>
  <si>
    <t>Tooele Technical College</t>
  </si>
  <si>
    <t>Toyota Technological Institute at Chicago</t>
  </si>
  <si>
    <t>Traviss Technical College</t>
  </si>
  <si>
    <t>Tri County Regional Vocational Technical High School</t>
  </si>
  <si>
    <t>Tri-Rivers Career Center</t>
  </si>
  <si>
    <t>Trinity Bible College and Graduate School</t>
  </si>
  <si>
    <t>Truett McConnell University</t>
  </si>
  <si>
    <t>Trumbull Career &amp; Technical Center</t>
  </si>
  <si>
    <t>Tulsa Technology Center</t>
  </si>
  <si>
    <t>U S Grant Joint Vocational School</t>
  </si>
  <si>
    <t>Uintah Basin Technical College</t>
  </si>
  <si>
    <t>Ukiah Adult School</t>
  </si>
  <si>
    <t>Ulster BOCES School of Practical Nursing</t>
  </si>
  <si>
    <t>Ultimate Medical Academy-Clearwater</t>
  </si>
  <si>
    <t>Ultimate Medical Academy-Tampa</t>
  </si>
  <si>
    <t>Union County Vocational Technical School</t>
  </si>
  <si>
    <t>United Lutheran Seminary</t>
  </si>
  <si>
    <t>United Technical Center</t>
  </si>
  <si>
    <t>University of Alaska Anchorage</t>
  </si>
  <si>
    <t>University of Alaska Southeast</t>
  </si>
  <si>
    <t>University of Arkansas Community College Rich Mountain</t>
  </si>
  <si>
    <t>University of Arkansas-Pulaski Technical College</t>
  </si>
  <si>
    <t>University of Cincinnati-Blue Ash College</t>
  </si>
  <si>
    <t>University of Cincinnati-Clermont College</t>
  </si>
  <si>
    <t>University of Colorado Denver/Anschutz Medical Campus</t>
  </si>
  <si>
    <t>University of Holy Cross</t>
  </si>
  <si>
    <t>University of Illinois at Springfield</t>
  </si>
  <si>
    <t>University of Illinois at Urbana-Champaign</t>
  </si>
  <si>
    <t>University of Maine at Augusta</t>
  </si>
  <si>
    <t>University of Maine at Farmington</t>
  </si>
  <si>
    <t>University of Maine at Fort Kent</t>
  </si>
  <si>
    <t>University of Maine at Machias</t>
  </si>
  <si>
    <t>University of Maine at Presque Isle</t>
  </si>
  <si>
    <t>University of Maryland  Baltimore</t>
  </si>
  <si>
    <t>University of Massachusetts Medical School Worcester</t>
  </si>
  <si>
    <t>University of Massachusetts-Amherst</t>
  </si>
  <si>
    <t>University of Massachusetts-Dartmouth</t>
  </si>
  <si>
    <t>University of Massachusetts-Lowell</t>
  </si>
  <si>
    <t>University of Minnesota-Rochester</t>
  </si>
  <si>
    <t>University of Missouri-Kansas City</t>
  </si>
  <si>
    <t>University of Missouri-St Louis</t>
  </si>
  <si>
    <t>University of Nebraska at Omaha</t>
  </si>
  <si>
    <t>University of New Hampshire at Manchester</t>
  </si>
  <si>
    <t>University of New Mexico-Gallup Campus</t>
  </si>
  <si>
    <t>University of New Mexico-Los Alamos Campus</t>
  </si>
  <si>
    <t>University of New Mexico-Taos Campus</t>
  </si>
  <si>
    <t>University of New Mexico-Valencia County Campus</t>
  </si>
  <si>
    <t>University of Pittsburgh-Bradford</t>
  </si>
  <si>
    <t>University of Pittsburgh-Greensburg</t>
  </si>
  <si>
    <t>University of Pittsburgh-Johnstown</t>
  </si>
  <si>
    <t>University of Pittsburgh-Titusville</t>
  </si>
  <si>
    <t>University of Providence</t>
  </si>
  <si>
    <t>University of South Florida-Sarasota-Manatee</t>
  </si>
  <si>
    <t>University of South Florida-St Petersburg</t>
  </si>
  <si>
    <t>University of Southern Maine</t>
  </si>
  <si>
    <t>University of Texas Health Science Center at Tyler</t>
  </si>
  <si>
    <t>University of Texas Southwestern Medical Center</t>
  </si>
  <si>
    <t>University of the People</t>
  </si>
  <si>
    <t>Upper Cape Cod Regional Technical School</t>
  </si>
  <si>
    <t>Upper Valley Career Center</t>
  </si>
  <si>
    <t>Valley Grande Institute for Academic Studies</t>
  </si>
  <si>
    <t>Valor Christian College</t>
  </si>
  <si>
    <t>Vanguard-Sentinel Adult Career and Technology Center</t>
  </si>
  <si>
    <t>Veeb Nassau County School of Practical Nursing</t>
  </si>
  <si>
    <t>Venango County Area Vocational Technical School</t>
  </si>
  <si>
    <t>Ventura Adult and Continuing Education</t>
  </si>
  <si>
    <t>Vermilion Community College</t>
  </si>
  <si>
    <t>Vinal Technical High School</t>
  </si>
  <si>
    <t>Virginia Beach City Public Schools School of Practical Nursing</t>
  </si>
  <si>
    <t>Virginia Beach Theological Seminary</t>
  </si>
  <si>
    <t>Virginia International University</t>
  </si>
  <si>
    <t>Virginia Wesleyan University</t>
  </si>
  <si>
    <t>W F Kaynor Technical High School</t>
  </si>
  <si>
    <t>Wabash Valley College</t>
  </si>
  <si>
    <t>Warrensburg Area Career Center</t>
  </si>
  <si>
    <t>Washburn Institute of Technology</t>
  </si>
  <si>
    <t>Washington Saratoga Warren Hamilton Essex BOCES-Practical Nursing Program</t>
  </si>
  <si>
    <t>Wave Leadership College</t>
  </si>
  <si>
    <t>Wayne County Schools Career Center</t>
  </si>
  <si>
    <t>Wayne Finger Lakes BOCES-Practical Nursing Program</t>
  </si>
  <si>
    <t>Waynesville Career Center</t>
  </si>
  <si>
    <t>Wes Watkins Technology Center</t>
  </si>
  <si>
    <t>West Kentucky Community and Technical College</t>
  </si>
  <si>
    <t>West Los Angeles College</t>
  </si>
  <si>
    <t>WestMed College</t>
  </si>
  <si>
    <t>Western Area Career &amp; Technology Center</t>
  </si>
  <si>
    <t>Western Nebraska Community College</t>
  </si>
  <si>
    <t>Western Technology Center</t>
  </si>
  <si>
    <t>Widener University</t>
  </si>
  <si>
    <t>Wilkes-Barre Area Career and Technical Center Practical Nursing</t>
  </si>
  <si>
    <t>Williston State College</t>
  </si>
  <si>
    <t>Willoughby-Eastlake School of Practical Nursing</t>
  </si>
  <si>
    <t>Wilson Workforce and Rehabilitation Center</t>
  </si>
  <si>
    <t>Windham Technical High School</t>
  </si>
  <si>
    <t>Withlacoochee Technical College</t>
  </si>
  <si>
    <t>Wongu University of Oriental Medicine</t>
  </si>
  <si>
    <t>Wood County School of Practical Nursing</t>
  </si>
  <si>
    <t>Wright Graduate University for the Realization of Human Potential</t>
  </si>
  <si>
    <t>Wright State University-Lake Campus</t>
  </si>
  <si>
    <t>Wyotech-Blairsville</t>
  </si>
  <si>
    <t>Wyotech-Daytona</t>
  </si>
  <si>
    <t>Wyotech-Laramie</t>
  </si>
  <si>
    <t>Yakima Valley College</t>
  </si>
  <si>
    <t>Yeshiva Gedola Ohr Yisrael</t>
  </si>
  <si>
    <t>Yeshiva Gedolah Shaarei Shmuel</t>
  </si>
  <si>
    <t>Yeshiva Sholom Shachna</t>
  </si>
  <si>
    <t>Yeshiva Zichron Aryeh</t>
  </si>
  <si>
    <t>Yeshivas Maharit D'Satmar</t>
  </si>
  <si>
    <t>York College of Pennsylvania</t>
  </si>
  <si>
    <t>York County School of Technology-Adult &amp; Continuing Education</t>
  </si>
  <si>
    <t>Zaytuna College</t>
  </si>
  <si>
    <t>2016 Control</t>
  </si>
  <si>
    <t>Net tuition and fees revenue FY 2016</t>
  </si>
  <si>
    <t>Revenue from state and local appropriations FY 2016</t>
  </si>
  <si>
    <t>Education and related expenses FY 2016</t>
  </si>
  <si>
    <t>Education and related expenses per FTE student in FY16</t>
  </si>
  <si>
    <t>State and local appropriations per FTE student in FY16</t>
  </si>
  <si>
    <t>Net tuition and fees revenue per FTE student in FY16</t>
  </si>
  <si>
    <t>Net tuition and fees revenue per FTE student</t>
  </si>
  <si>
    <t>State and local appropriations per FTE student</t>
  </si>
  <si>
    <t>Education and related expenses per FTE student</t>
  </si>
  <si>
    <t>How many credits will a student earn if they pass the redesigned corequisite course?</t>
  </si>
  <si>
    <t>How many credits will a student earn if they pass the redesigned introductory course?</t>
  </si>
  <si>
    <t>How many credits will a student earn if they pass the redesigned course?</t>
  </si>
  <si>
    <t>Current Student Pass Rate and Retention Rates</t>
  </si>
  <si>
    <t>What is the fall-to-fall retention rate of students who pass the introductory course?</t>
  </si>
  <si>
    <t>What is the fall-to-fall retention rate of students who pass the course?</t>
  </si>
  <si>
    <t>What is the fall-to-fall retention rate of students who DON'T pass the introductory course?</t>
  </si>
  <si>
    <t>What is the fall-to-fall retention rate of students who DON'T pass the course?</t>
  </si>
  <si>
    <t>Pre-Requisite Remedial
Course Enrollment &amp; Credit Hours</t>
  </si>
  <si>
    <t>Blended Introductory
Course Enrollment &amp; Credit Hours</t>
  </si>
  <si>
    <t>What is the average student pass rate of the course that is being redesigned?</t>
  </si>
  <si>
    <t>What is the average student pass rate of the introductory course?</t>
  </si>
  <si>
    <t>Assumption: Number of students enrolled in redesigned course is the same</t>
  </si>
  <si>
    <t>Number of students who pass and are retained</t>
  </si>
  <si>
    <t>Number of students who fail and are retained</t>
  </si>
  <si>
    <t>Total number of students who are retained</t>
  </si>
  <si>
    <t>New number of students who pass and are retained (Lower Bound)</t>
  </si>
  <si>
    <t>New number of students who fail and are retained (Lower Bound)</t>
  </si>
  <si>
    <t>New number of students who pass and are retained (Upper Bound)</t>
  </si>
  <si>
    <t>New number of students who fail and are retained (Upper Bound)</t>
  </si>
  <si>
    <t>New number of students who pass and are retained (User-Inputted)</t>
  </si>
  <si>
    <t>New number of students who fail and are retained (User-Inputted)</t>
  </si>
  <si>
    <t>• A) By enrolling fewer first-year students to fully offset the increase in the number of students retained, resulting in the same level of overall enrollment expected prior to the implementation of the effort
• B) By enrolling the same number of first-year students your institution would have enrolled regardless of the impact of the effort, thereby increasing overall enrollment by the number of students additionally retained
• C) By enrolling fewer first-year students but not to completely offset the increase in the number of students retained, resulting in a slight increase in overall enrollment
If you select option C, you will be asked an additional question in cell C99.</t>
  </si>
  <si>
    <t>Of those students who enroll in the prerequisite course, what percentage ultimately pass the college-level course within one academic year?</t>
  </si>
  <si>
    <t>What is the fall-to-fall retention rate of students who enroll in the prerequisite course and ultimately pass the college-level course within one academic year?</t>
  </si>
  <si>
    <t>What is the fall-to-fall retention rate of students who enroll in the prerequisite course and do not pass the college-level course within one academic year?</t>
  </si>
  <si>
    <t>Answers to questions related to the number of credits that a student will earn if they pass should be somewhere between 1 and 7, with 3 and 4 being the most likely answers.</t>
  </si>
  <si>
    <t>Target Student Population</t>
  </si>
  <si>
    <t>Replace the institution-wide averages with values for the target student population that would be affected by the effort. If left blank, the tool will use the values under column C.</t>
  </si>
  <si>
    <t>This section is populated with three different values, based on data from fiscal year 2016 reported to IPEDS:
1) net tuition and fees revenue, per FTE
2) state and local appropriations, per FTE
3) education and related expenses, per FTE</t>
  </si>
  <si>
    <t>What is the additional initial one-time direct cost to your institution, for each of these components, of designing and implementing corequisite remediation?</t>
  </si>
  <si>
    <t>What is the additional initial one-time direct cost to your institution, for each of these components, of designing and implementing blended introductory coursework?</t>
  </si>
  <si>
    <t>What is the additional initial one-time direct cost to your institution, for each of these components, of designing and implementing the effort of interest?</t>
  </si>
  <si>
    <t>How many credits in total does a student need to be enrolled in at your institution within one academic year to be considered a full-time equivalent (FTE) undergraduate student?</t>
  </si>
  <si>
    <t>How many credits in total, on average, do undergraduate students at your institution enroll in within one academic year?</t>
  </si>
  <si>
    <t>How many credits does a student earn if they pass the prerequisite course?</t>
  </si>
  <si>
    <t>How many credits does a student earn if they pass the introductory course?</t>
  </si>
  <si>
    <t>How many credits does a student earn if they pass the course?</t>
  </si>
  <si>
    <t>Of the students who enroll in the prerequisite course, how many enroll in the subsequent college-level course within the same academic year?</t>
  </si>
  <si>
    <t xml:space="preserve">How many credits does a student earn if they pass the college-level course? </t>
  </si>
  <si>
    <t>Estimated Additional Cumulative Net Revenue (Lower Bound)</t>
  </si>
  <si>
    <t>Estimated Additional Cumulative Net Revenue (Upper Bound)</t>
  </si>
  <si>
    <t>Estimated Additional Cumulative Net Revenue (User-Inputted)</t>
  </si>
  <si>
    <t>Estimated Additional Cumulative Costs (Lower Bound)</t>
  </si>
  <si>
    <t>Estimated Additional Cumulative Costs (Upper Bound)</t>
  </si>
  <si>
    <t>Estimated Additional Cumulative Costs (User-Inputted)</t>
  </si>
  <si>
    <r>
      <rPr>
        <b/>
        <sz val="20"/>
        <color theme="1"/>
        <rFont val="Calibri"/>
        <family val="2"/>
        <scheme val="minor"/>
      </rPr>
      <t>Note</t>
    </r>
    <r>
      <rPr>
        <sz val="20"/>
        <color theme="1"/>
        <rFont val="Calibri"/>
        <family val="2"/>
        <scheme val="minor"/>
      </rPr>
      <t xml:space="preserve">: Users interested in assessing an effort not fully aligned with the two specific ones described above can select "Other" in the dropdown menu. </t>
    </r>
  </si>
  <si>
    <t>To calculate the ROI, the tool estimates the additional net revenue a reform will yield, subtracts the additional (financial) cost associated with the effort, and divides by the total additional cost.
• additional net revenue = additional net revenue generated by the change in the number of FTE students enrolled and/or retained at the institution plus cost savings realized by the reform.
• additional costs = additional initial one-time direct costs and additional average annual recurring costs of implementing the effort.
• ROI = [additional net revenue - additional costs] / additional costs</t>
  </si>
  <si>
    <t>Additional net revenue is the sum of the following items:
• additional tuition revenue generated by the retention
• additional appropriations generated by the retention
• cost savings
• net revenue change from change in FTE
And the subtraction of the following:
• additional cost incurred by the retention</t>
  </si>
  <si>
    <t>Additional costs is the sum of the following:
• additional initial one-time direct costs
• additional average annual recurring costs</t>
  </si>
  <si>
    <t>ROI:
[additional net revenue - additional costs] / additional costs</t>
  </si>
  <si>
    <r>
      <rPr>
        <u/>
        <sz val="20"/>
        <rFont val="Calibri"/>
        <family val="2"/>
        <scheme val="minor"/>
      </rPr>
      <t>Click here</t>
    </r>
    <r>
      <rPr>
        <sz val="20"/>
        <rFont val="Calibri"/>
        <family val="2"/>
        <scheme val="minor"/>
      </rPr>
      <t xml:space="preserve"> for additional details on determining the level of instructional activity.</t>
    </r>
  </si>
  <si>
    <r>
      <rPr>
        <u/>
        <sz val="20"/>
        <rFont val="Calibri"/>
        <family val="2"/>
        <scheme val="minor"/>
      </rPr>
      <t>Click here</t>
    </r>
    <r>
      <rPr>
        <sz val="20"/>
        <rFont val="Calibri"/>
        <family val="2"/>
        <scheme val="minor"/>
      </rPr>
      <t xml:space="preserve"> for more details on how these values were derived.</t>
    </r>
  </si>
  <si>
    <t>Step 3a:
Enter institutional course-level information (pre-redesign)</t>
  </si>
  <si>
    <t>Step 3b:
Enter institutional course-level information (post-redesign)</t>
  </si>
  <si>
    <r>
      <rPr>
        <u/>
        <sz val="20"/>
        <rFont val="Calibri"/>
        <family val="2"/>
        <scheme val="minor"/>
      </rPr>
      <t>Click here</t>
    </r>
    <r>
      <rPr>
        <sz val="20"/>
        <rFont val="Calibri"/>
        <family val="2"/>
        <scheme val="minor"/>
      </rPr>
      <t xml:space="preserve"> for additional details.</t>
    </r>
  </si>
  <si>
    <r>
      <rPr>
        <b/>
        <sz val="20"/>
        <color theme="1"/>
        <rFont val="Calibri"/>
        <family val="2"/>
        <scheme val="minor"/>
      </rPr>
      <t>Blended introductory coursework redesign</t>
    </r>
    <r>
      <rPr>
        <sz val="20"/>
        <color theme="1"/>
        <rFont val="Calibri"/>
        <family val="2"/>
        <scheme val="minor"/>
      </rPr>
      <t>: This instructional improvement effort involves the redesign of large, introductory courses where some portion of traditional, face-to-face delivery is replaced with asynchronous, technology-assisted course delivery that is active, learner-centered, and focused on the mastery of specific learning objectives. Blended courses typically offer 30 to 79 percent of their content online.</t>
    </r>
  </si>
  <si>
    <t>What the tool is not</t>
  </si>
  <si>
    <r>
      <rPr>
        <b/>
        <sz val="20"/>
        <color theme="1"/>
        <rFont val="Calibri"/>
        <family val="2"/>
        <scheme val="minor"/>
      </rPr>
      <t>Step 5: Enter Institutional Financial Information</t>
    </r>
    <r>
      <rPr>
        <sz val="20"/>
        <color theme="1"/>
        <rFont val="Calibri"/>
        <family val="2"/>
        <scheme val="minor"/>
      </rPr>
      <t xml:space="preserve">
User enters institutional financial information for the target population affected by the selected instructional improvement effort.</t>
    </r>
  </si>
  <si>
    <t>Operational settings</t>
  </si>
  <si>
    <t>AIB College of Business</t>
  </si>
  <si>
    <t>Air Force Institute of Technology-Graduate School of Engineering &amp; Management</t>
  </si>
  <si>
    <t>Alamo Community College District Central Office</t>
  </si>
  <si>
    <t>American College of Traditional Chinese Medicine</t>
  </si>
  <si>
    <t>American Indian College Inc</t>
  </si>
  <si>
    <t>Antioch University Online</t>
  </si>
  <si>
    <t>Antioch University-Los Angeles</t>
  </si>
  <si>
    <t>Antioch University-Midwest</t>
  </si>
  <si>
    <t>Antioch University-New England</t>
  </si>
  <si>
    <t>Antioch University-PhD Program in Leadership and Change</t>
  </si>
  <si>
    <t>Antioch University-Santa Barbara</t>
  </si>
  <si>
    <t>Antioch University-Seattle</t>
  </si>
  <si>
    <t>Antioch University-System Administration</t>
  </si>
  <si>
    <t>Arizona Board of Regents</t>
  </si>
  <si>
    <t>Arizona State University-Downtown Phoenix</t>
  </si>
  <si>
    <t>Arizona State University-Polytechnic</t>
  </si>
  <si>
    <t>Arizona State University-Skysong</t>
  </si>
  <si>
    <t>Arizona State University-West</t>
  </si>
  <si>
    <t>Arkansas Colleges of Health Education</t>
  </si>
  <si>
    <t>Arkansas State University-System Office</t>
  </si>
  <si>
    <t>Blue Sky School of Professional Massage and Therapeutic Bodywork</t>
  </si>
  <si>
    <t>Board of Trustees-Mississippi State Institutions of Higher Learning</t>
  </si>
  <si>
    <t>Bowling Green State University-Firelands</t>
  </si>
  <si>
    <t>Bridgeport Hospital School of Nursing</t>
  </si>
  <si>
    <t>CUNY System Office</t>
  </si>
  <si>
    <t>California International Business University</t>
  </si>
  <si>
    <t>California State University-Chancellors Office</t>
  </si>
  <si>
    <t>Central Baptist Theological Seminary</t>
  </si>
  <si>
    <t>Central Methodist University-College of Graduate and Extended Studies</t>
  </si>
  <si>
    <t>Christian Culinary Academy</t>
  </si>
  <si>
    <t>City Colleges of Chicago-District Office</t>
  </si>
  <si>
    <t>Coast Community College District Office</t>
  </si>
  <si>
    <t>Colorado State University-System Office</t>
  </si>
  <si>
    <t>Community Technology Learning Center of Portage</t>
  </si>
  <si>
    <t>Contra Costa Community College District Office</t>
  </si>
  <si>
    <t>Cooper Health System Center for Allied Health Education</t>
  </si>
  <si>
    <t>Crossroads College</t>
  </si>
  <si>
    <t>Dallas County Community College District</t>
  </si>
  <si>
    <t>Delaware Area Career Center</t>
  </si>
  <si>
    <t>Delaware Technical Community College-Central Office</t>
  </si>
  <si>
    <t>Dowling College</t>
  </si>
  <si>
    <t>Education and Technology Institute</t>
  </si>
  <si>
    <t>Elizabethtown College School of Continuing and Professional Studies</t>
  </si>
  <si>
    <t>Emil Fries Piano Hospital and Training Center</t>
  </si>
  <si>
    <t>Everest College-Aurora</t>
  </si>
  <si>
    <t>Everest College-Bremerton</t>
  </si>
  <si>
    <t>Everest College-Kansas City</t>
  </si>
  <si>
    <t>Everest College-Portland</t>
  </si>
  <si>
    <t>Everest College-Renton</t>
  </si>
  <si>
    <t>Everest College-Seattle</t>
  </si>
  <si>
    <t>Everest College-Vancouver</t>
  </si>
  <si>
    <t>Everest Institute-Dearborn</t>
  </si>
  <si>
    <t>Everest Institute-Detroit</t>
  </si>
  <si>
    <t>Everest Institute-Jonesboro</t>
  </si>
  <si>
    <t>Everest University-Lakeland</t>
  </si>
  <si>
    <t>Everest University-Largo</t>
  </si>
  <si>
    <t>Fairleigh Dickinson University-Florham Campus</t>
  </si>
  <si>
    <t>Flagler College-Tallahassee</t>
  </si>
  <si>
    <t>Foothill-De Anza Community College District</t>
  </si>
  <si>
    <t>GateWay Community College-Central City</t>
  </si>
  <si>
    <t>Gemological Institute of America-New York</t>
  </si>
  <si>
    <t>Graduate School USA</t>
  </si>
  <si>
    <t>Grossmont-Cuyamaca Community College District</t>
  </si>
  <si>
    <t>Highlands College of Montana Tech</t>
  </si>
  <si>
    <t>Illinois Eastern Community College-System Office</t>
  </si>
  <si>
    <t>Irell &amp; Manella Graduate School of Biological Sciences at City of Hope</t>
  </si>
  <si>
    <t>Johnson &amp; Wales University-Charlotte</t>
  </si>
  <si>
    <t>Johnson &amp; Wales University-Denver</t>
  </si>
  <si>
    <t>Johnson &amp; Wales University-North Miami</t>
  </si>
  <si>
    <t>Johnson &amp; Wales University-Online</t>
  </si>
  <si>
    <t>Joseph F McCloskey School of Nursing at Schuylkill Health</t>
  </si>
  <si>
    <t>Kentucky Community and Technical College System</t>
  </si>
  <si>
    <t>Kiamichi Technology Center-Durant</t>
  </si>
  <si>
    <t>Kiamichi Technology Center-Hugo</t>
  </si>
  <si>
    <t>Kiamichi Technology Center-Idabel</t>
  </si>
  <si>
    <t>Kiamichi Technology Center-McAlester</t>
  </si>
  <si>
    <t>Kiamichi Technology Center-Poteau</t>
  </si>
  <si>
    <t>Kiamichi Technology Center-Spiro</t>
  </si>
  <si>
    <t>Kiamichi Technology Center-Stigler</t>
  </si>
  <si>
    <t>Kiamichi Technology Centers-Talihina Campus</t>
  </si>
  <si>
    <t>Kilian Community College</t>
  </si>
  <si>
    <t>Knowledge Systems Institute</t>
  </si>
  <si>
    <t>LIU-University Center Campus</t>
  </si>
  <si>
    <t>Lenoir-Rhyne University-Lutheran Theological Southern Seminary</t>
  </si>
  <si>
    <t>Linfield College-Online and Continuing Education</t>
  </si>
  <si>
    <t>Linfield College-School of Nursing</t>
  </si>
  <si>
    <t>Los Angeles Community College District Office</t>
  </si>
  <si>
    <t>Los Angeles ORT College-Van Nuys Campus</t>
  </si>
  <si>
    <t>Los Rios Community College District Office</t>
  </si>
  <si>
    <t>Manthano Christian College</t>
  </si>
  <si>
    <t>Maricopa Community College System Office</t>
  </si>
  <si>
    <t>Marlboro College Graduate &amp; Professional Studies</t>
  </si>
  <si>
    <t>Mesivta Keser Torah</t>
  </si>
  <si>
    <t>Michigan Jewish Institute</t>
  </si>
  <si>
    <t>Middlebury Institute of International Studies at Monterey</t>
  </si>
  <si>
    <t>Minerva Schools at Keck Graduate Institute</t>
  </si>
  <si>
    <t>Mississippi Community College Board</t>
  </si>
  <si>
    <t>Montana Bible College</t>
  </si>
  <si>
    <t>Naval Postgraduate School</t>
  </si>
  <si>
    <t>Nevada System of Higher Education-System Office</t>
  </si>
  <si>
    <t>New England School of Acupuncture</t>
  </si>
  <si>
    <t>New Saint Andrews College</t>
  </si>
  <si>
    <t>North Orange County Community College District</t>
  </si>
  <si>
    <t>Northeast Technology Center-Afton</t>
  </si>
  <si>
    <t>Northeast Technology Center-Claremore</t>
  </si>
  <si>
    <t>Northeast Technology Center-Kansas</t>
  </si>
  <si>
    <t>Northeast Technology Center-System Office</t>
  </si>
  <si>
    <t>Northeastern Hospital School of Nursing</t>
  </si>
  <si>
    <t>Northeastern University Professional Advancement Network</t>
  </si>
  <si>
    <t>Northwest Institute of Literary Arts</t>
  </si>
  <si>
    <t>Northwest Technology Center-Fairview</t>
  </si>
  <si>
    <t>Northwestern Polytechnic University</t>
  </si>
  <si>
    <t>Northwood University-Texas</t>
  </si>
  <si>
    <t>Ohio College of Massotherapy Inc</t>
  </si>
  <si>
    <t>Oregon State University-Cascades Campus</t>
  </si>
  <si>
    <t>Ottawa University-Jeffersonville</t>
  </si>
  <si>
    <t>Ottawa University-Kansas City</t>
  </si>
  <si>
    <t>Ottawa University-Milwaukee</t>
  </si>
  <si>
    <t>Ottawa University-Online</t>
  </si>
  <si>
    <t>Ottawa University-Phoenix</t>
  </si>
  <si>
    <t>Pacific Lutheran Theological Seminary</t>
  </si>
  <si>
    <t>Pennsylvania State System of Higher Education-Central Office</t>
  </si>
  <si>
    <t>Pennsylvania State University-College of Medicine</t>
  </si>
  <si>
    <t>Pennsylvania State University-Dickinson Law</t>
  </si>
  <si>
    <t>Pennsylvania State University-Penn State Abington</t>
  </si>
  <si>
    <t>Pennsylvania State University-Penn State Altoona</t>
  </si>
  <si>
    <t>Pennsylvania State University-Penn State Beaver</t>
  </si>
  <si>
    <t>Pennsylvania State University-Penn State Berks</t>
  </si>
  <si>
    <t>Pennsylvania State University-Penn State Brandywine</t>
  </si>
  <si>
    <t>Pennsylvania State University-Penn State DuBois</t>
  </si>
  <si>
    <t>Pennsylvania State University-Penn State Erie-Behrend College</t>
  </si>
  <si>
    <t>Pennsylvania State University-Penn State Fayette- Eberly</t>
  </si>
  <si>
    <t>Pennsylvania State University-Penn State Great Valley</t>
  </si>
  <si>
    <t>Pennsylvania State University-Penn State Greater Allegheny</t>
  </si>
  <si>
    <t>Pennsylvania State University-Penn State Harrisburg</t>
  </si>
  <si>
    <t>Pennsylvania State University-Penn State Hazleton</t>
  </si>
  <si>
    <t>Pennsylvania State University-Penn State Lehigh Valley</t>
  </si>
  <si>
    <t>Pennsylvania State University-Penn State Mont Alto</t>
  </si>
  <si>
    <t>Pennsylvania State University-Penn State New Kensington</t>
  </si>
  <si>
    <t>Pennsylvania State University-Penn State Schuylkill</t>
  </si>
  <si>
    <t>Pennsylvania State University-Penn State Shenango</t>
  </si>
  <si>
    <t>Pennsylvania State University-Penn State Wilkes-Barre</t>
  </si>
  <si>
    <t>Pennsylvania State University-Penn State Worthington Scranton</t>
  </si>
  <si>
    <t>Pennsylvania State University-Penn State York</t>
  </si>
  <si>
    <t>Pennsylvania State University-World Campus</t>
  </si>
  <si>
    <t>Peralta Community College System Office</t>
  </si>
  <si>
    <t>Pinchot University</t>
  </si>
  <si>
    <t>Potomac State College of West Virginia University</t>
  </si>
  <si>
    <t>Professional Business College</t>
  </si>
  <si>
    <t>Rabbinical College of Ch'san Sofer New York</t>
  </si>
  <si>
    <t>Rancho Santiago Community College District Office</t>
  </si>
  <si>
    <t>Regional West Medical Center School of Radiologic Technology</t>
  </si>
  <si>
    <t>Remington College of Nursing Orlando</t>
  </si>
  <si>
    <t>Remington College-Houston Campus</t>
  </si>
  <si>
    <t>Remington College-Tampa Campus</t>
  </si>
  <si>
    <t>Rudolf Steiner College</t>
  </si>
  <si>
    <t>SUNY-System Office</t>
  </si>
  <si>
    <t>Saint Catharine College</t>
  </si>
  <si>
    <t>Saint Vincent Seminary</t>
  </si>
  <si>
    <t>San Bernardino Community College District</t>
  </si>
  <si>
    <t>San Diego Community College District-District Office</t>
  </si>
  <si>
    <t>San Jose-Evergreen Community College District</t>
  </si>
  <si>
    <t>San Mateo County Community College District Office</t>
  </si>
  <si>
    <t>Sanford Burnham Prebys Medical Discovery Institute</t>
  </si>
  <si>
    <t>Sojourner-Douglass College</t>
  </si>
  <si>
    <t>South Branch Career and Technical Center</t>
  </si>
  <si>
    <t>South Orange County Community College District</t>
  </si>
  <si>
    <t>Southern Illinois University-System Office</t>
  </si>
  <si>
    <t>Southern University-Board and System</t>
  </si>
  <si>
    <t>Southwest Collegiate Institute for the Deaf</t>
  </si>
  <si>
    <t>Southwest Skill Center-Campus of Estrella Mountain Community College</t>
  </si>
  <si>
    <t>Spanish-American Institute</t>
  </si>
  <si>
    <t>State Center Community College District</t>
  </si>
  <si>
    <t>Sullivan County BOCES-Practical Nursing Program</t>
  </si>
  <si>
    <t>Teachers College of San Joaquin</t>
  </si>
  <si>
    <t>Tennessee Board of Regents</t>
  </si>
  <si>
    <t>Tennessee Temple University</t>
  </si>
  <si>
    <t>Texas A &amp; M University-System Office</t>
  </si>
  <si>
    <t>Texas Tech University System Administration</t>
  </si>
  <si>
    <t>The Boston Conservatory</t>
  </si>
  <si>
    <t>The Chicago School of Professional Psychology at Irvine</t>
  </si>
  <si>
    <t>The Chicago School of Professional Psychology at Los Angeles</t>
  </si>
  <si>
    <t>The Chicago School of Professional Psychology at Washington DC</t>
  </si>
  <si>
    <t>The Chicago School of Professional Psychology at Xavier University of Louisiana</t>
  </si>
  <si>
    <t>The Colburn Conservatory of Music</t>
  </si>
  <si>
    <t>The English Center</t>
  </si>
  <si>
    <t>The Robert B Miller College</t>
  </si>
  <si>
    <t>The Santa Barbara and Ventura Colleges of Law at Santa Barbara</t>
  </si>
  <si>
    <t>The University of America</t>
  </si>
  <si>
    <t>The University of Texas System Office</t>
  </si>
  <si>
    <t>Thunderbird School of Global Management</t>
  </si>
  <si>
    <t>Toledo Restaurant Training Center</t>
  </si>
  <si>
    <t>Trine University-Regional/Non-Traditional Campuses</t>
  </si>
  <si>
    <t>Trinity Lutheran College</t>
  </si>
  <si>
    <t>Tulsa Technology Center-Broken Arrow Campus</t>
  </si>
  <si>
    <t>Tulsa Technology Center-Lemley Campus</t>
  </si>
  <si>
    <t>Tulsa Technology Center-Owasso Campus</t>
  </si>
  <si>
    <t>Tulsa Technology Center-Peoria Campus</t>
  </si>
  <si>
    <t>Tulsa Technology Center-Riverside Campus</t>
  </si>
  <si>
    <t>Tulsa Technology Center-Sand Springs Campus</t>
  </si>
  <si>
    <t>Union Graduate College</t>
  </si>
  <si>
    <t>University System of Maryland</t>
  </si>
  <si>
    <t>University System of Maryland-Research Centers</t>
  </si>
  <si>
    <t>University System of New Hampshire System Office</t>
  </si>
  <si>
    <t>University of Akron Wayne College</t>
  </si>
  <si>
    <t>University of Alabama System Office</t>
  </si>
  <si>
    <t>University of Alaska System of Higher Education</t>
  </si>
  <si>
    <t>University of Arizona-South</t>
  </si>
  <si>
    <t>University of Arkansas System Office</t>
  </si>
  <si>
    <t>University of California-System Administration Central Office</t>
  </si>
  <si>
    <t>University of Colorado System Office</t>
  </si>
  <si>
    <t>University of Connecticut-Avery Point</t>
  </si>
  <si>
    <t>University of Connecticut-Stamford</t>
  </si>
  <si>
    <t>University of Connecticut-Waterbury Campus</t>
  </si>
  <si>
    <t>University of Hawaii System Office</t>
  </si>
  <si>
    <t>University of Houston-System Administration</t>
  </si>
  <si>
    <t>University of Illinois University Administration</t>
  </si>
  <si>
    <t>University of Louisiana-System Administration</t>
  </si>
  <si>
    <t>University of Maine-System Central Office</t>
  </si>
  <si>
    <t>University of Massachusetts-Central Office</t>
  </si>
  <si>
    <t>University of Missouri-System Office</t>
  </si>
  <si>
    <t>University of Nebraska-Central Administration System Office</t>
  </si>
  <si>
    <t>University of North Carolina System</t>
  </si>
  <si>
    <t>University of North Texas System</t>
  </si>
  <si>
    <t>University of Washington-Bothell Campus</t>
  </si>
  <si>
    <t>University of Washington-Tacoma Campus</t>
  </si>
  <si>
    <t>University of Wisconsin Extension</t>
  </si>
  <si>
    <t>University of Wisconsin-System Administration</t>
  </si>
  <si>
    <t>University of the District of Columbia-David A Clarke School of Law</t>
  </si>
  <si>
    <t>Ventura County Community College System Office</t>
  </si>
  <si>
    <t>Vermont State Colleges-Office of the Chancellor</t>
  </si>
  <si>
    <t>Victory Trade School</t>
  </si>
  <si>
    <t>Warner Pacific College Adult Degree Program</t>
  </si>
  <si>
    <t>Washington County Adult Skill Center</t>
  </si>
  <si>
    <t>Wellington Shaw Christian University</t>
  </si>
  <si>
    <t>West Hills Community College District</t>
  </si>
  <si>
    <t>West Valley College</t>
  </si>
  <si>
    <t>West Valley Mission Community College District Office</t>
  </si>
  <si>
    <t>West Virginia University Institute of Technology</t>
  </si>
  <si>
    <t>Widener University-Commonwealth Law School</t>
  </si>
  <si>
    <t>Widener University-Delaware Law School</t>
  </si>
  <si>
    <t>Windham Memorial Hospital-Radiologic Technology Program</t>
  </si>
  <si>
    <t>Wright Career College</t>
  </si>
  <si>
    <t>Yale-New Haven Hospital Dietetic Internship</t>
  </si>
  <si>
    <t>Yosemite Community College District Office</t>
  </si>
  <si>
    <t>duCret School of Arts</t>
  </si>
  <si>
    <t>$32361</t>
  </si>
  <si>
    <t>$-4875</t>
  </si>
  <si>
    <t>$3938</t>
  </si>
  <si>
    <t>$303</t>
  </si>
  <si>
    <t>$2161</t>
  </si>
  <si>
    <t>$3477</t>
  </si>
  <si>
    <t>$3469</t>
  </si>
  <si>
    <t>$6316</t>
  </si>
  <si>
    <t>$15946</t>
  </si>
  <si>
    <t>$14834</t>
  </si>
  <si>
    <t>$2771</t>
  </si>
  <si>
    <t>$1230</t>
  </si>
  <si>
    <t>$7761</t>
  </si>
  <si>
    <t>$15307</t>
  </si>
  <si>
    <t>$15740</t>
  </si>
  <si>
    <t>$-9415</t>
  </si>
  <si>
    <t>$6773</t>
  </si>
  <si>
    <t>$4573</t>
  </si>
  <si>
    <t>$15735</t>
  </si>
  <si>
    <t>$2478</t>
  </si>
  <si>
    <t>$17394</t>
  </si>
  <si>
    <t>$29291</t>
  </si>
  <si>
    <t>$-3728</t>
  </si>
  <si>
    <t>$1222</t>
  </si>
  <si>
    <t>$3379</t>
  </si>
  <si>
    <t>$0</t>
  </si>
  <si>
    <t>$14208</t>
  </si>
  <si>
    <t>$-10108</t>
  </si>
  <si>
    <t>$3011</t>
  </si>
  <si>
    <t>$2789</t>
  </si>
  <si>
    <t>$9022</t>
  </si>
  <si>
    <t>$6511</t>
  </si>
  <si>
    <t>$46204</t>
  </si>
  <si>
    <t>$616</t>
  </si>
  <si>
    <t>$5747</t>
  </si>
  <si>
    <t>$1304</t>
  </si>
  <si>
    <t>$8695</t>
  </si>
  <si>
    <t>$5728</t>
  </si>
  <si>
    <t>$8389</t>
  </si>
  <si>
    <t>$6920</t>
  </si>
  <si>
    <t>$17754</t>
  </si>
  <si>
    <t>$6571</t>
  </si>
  <si>
    <t>$40170</t>
  </si>
  <si>
    <t>$4259</t>
  </si>
  <si>
    <t>$1905</t>
  </si>
  <si>
    <t>$1703</t>
  </si>
  <si>
    <t>$7673</t>
  </si>
  <si>
    <t>$-7215</t>
  </si>
  <si>
    <t>$-2659</t>
  </si>
  <si>
    <t>$483</t>
  </si>
  <si>
    <t>$-623</t>
  </si>
  <si>
    <t>$3787</t>
  </si>
  <si>
    <t>$-2599</t>
  </si>
  <si>
    <t>$3354</t>
  </si>
  <si>
    <t>$464</t>
  </si>
  <si>
    <t>$1188</t>
  </si>
  <si>
    <t>$-3793</t>
  </si>
  <si>
    <t>$4731</t>
  </si>
  <si>
    <t>$17736</t>
  </si>
  <si>
    <t>$1422</t>
  </si>
  <si>
    <t>$9285</t>
  </si>
  <si>
    <t>$-3019</t>
  </si>
  <si>
    <t>$6604</t>
  </si>
  <si>
    <t>$6126</t>
  </si>
  <si>
    <t>$8275</t>
  </si>
  <si>
    <t>$8975</t>
  </si>
  <si>
    <t>$6358</t>
  </si>
  <si>
    <t>$7288</t>
  </si>
  <si>
    <t>$8121</t>
  </si>
  <si>
    <t>$9183</t>
  </si>
  <si>
    <t>$7443</t>
  </si>
  <si>
    <t>$10524</t>
  </si>
  <si>
    <t>$6658</t>
  </si>
  <si>
    <t>$8474</t>
  </si>
  <si>
    <t>$6513</t>
  </si>
  <si>
    <t>$6711</t>
  </si>
  <si>
    <t>$7049</t>
  </si>
  <si>
    <t>$10155</t>
  </si>
  <si>
    <t>$7498</t>
  </si>
  <si>
    <t>$6381</t>
  </si>
  <si>
    <t>$8576</t>
  </si>
  <si>
    <t>$6692</t>
  </si>
  <si>
    <t>$6308</t>
  </si>
  <si>
    <t>$10843</t>
  </si>
  <si>
    <t>$11611</t>
  </si>
  <si>
    <t>$2267</t>
  </si>
  <si>
    <t>$2057</t>
  </si>
  <si>
    <t>$5239</t>
  </si>
  <si>
    <t>$12727</t>
  </si>
  <si>
    <t>$29065</t>
  </si>
  <si>
    <t>$16652</t>
  </si>
  <si>
    <t>$19262</t>
  </si>
  <si>
    <t>$13453</t>
  </si>
  <si>
    <t>$5351</t>
  </si>
  <si>
    <t>$9120</t>
  </si>
  <si>
    <t>$23071</t>
  </si>
  <si>
    <t>$30947</t>
  </si>
  <si>
    <t>$2689</t>
  </si>
  <si>
    <t>$3797</t>
  </si>
  <si>
    <t>$3986</t>
  </si>
  <si>
    <t>$19559</t>
  </si>
  <si>
    <t>$528</t>
  </si>
  <si>
    <t>$21766</t>
  </si>
  <si>
    <t>$-3837</t>
  </si>
  <si>
    <t>$14953</t>
  </si>
  <si>
    <t>$990</t>
  </si>
  <si>
    <t>$6589</t>
  </si>
  <si>
    <t>$5835</t>
  </si>
  <si>
    <t>$2968</t>
  </si>
  <si>
    <t>$2178</t>
  </si>
  <si>
    <t>$-549</t>
  </si>
  <si>
    <t>$4513</t>
  </si>
  <si>
    <t>$1631</t>
  </si>
  <si>
    <t>$3608</t>
  </si>
  <si>
    <t>$3240</t>
  </si>
  <si>
    <t>$3353</t>
  </si>
  <si>
    <t>$6725</t>
  </si>
  <si>
    <t>$2926</t>
  </si>
  <si>
    <t>$3206</t>
  </si>
  <si>
    <t>$114</t>
  </si>
  <si>
    <t>$-31440</t>
  </si>
  <si>
    <t>$3506</t>
  </si>
  <si>
    <t>$3819</t>
  </si>
  <si>
    <t>$4791</t>
  </si>
  <si>
    <t>$3322</t>
  </si>
  <si>
    <t>$35821</t>
  </si>
  <si>
    <t>$911</t>
  </si>
  <si>
    <t>$5166</t>
  </si>
  <si>
    <t>$5828</t>
  </si>
  <si>
    <t>$8016</t>
  </si>
  <si>
    <t>$-98</t>
  </si>
  <si>
    <t>$15677</t>
  </si>
  <si>
    <t>$5626</t>
  </si>
  <si>
    <t>$5755</t>
  </si>
  <si>
    <t>$28650</t>
  </si>
  <si>
    <t>$-521</t>
  </si>
  <si>
    <t>$16210</t>
  </si>
  <si>
    <t>$421</t>
  </si>
  <si>
    <t>$9315</t>
  </si>
  <si>
    <t>$820</t>
  </si>
  <si>
    <t>$1716</t>
  </si>
  <si>
    <t>$1426</t>
  </si>
  <si>
    <t>$2149</t>
  </si>
  <si>
    <t>$690</t>
  </si>
  <si>
    <t>$1942</t>
  </si>
  <si>
    <t>$2197</t>
  </si>
  <si>
    <t>$9665</t>
  </si>
  <si>
    <t>$5482</t>
  </si>
  <si>
    <t>$8067</t>
  </si>
  <si>
    <t>$17590</t>
  </si>
  <si>
    <t>$24473</t>
  </si>
  <si>
    <t>$3004</t>
  </si>
  <si>
    <t>$5511</t>
  </si>
  <si>
    <t>$1246</t>
  </si>
  <si>
    <t>$-1357</t>
  </si>
  <si>
    <t>$10824</t>
  </si>
  <si>
    <t>$8562</t>
  </si>
  <si>
    <t>$5814</t>
  </si>
  <si>
    <t>$3106</t>
  </si>
  <si>
    <t>$10816</t>
  </si>
  <si>
    <t>$6603</t>
  </si>
  <si>
    <t>$1506</t>
  </si>
  <si>
    <t>$-3408</t>
  </si>
  <si>
    <t>$908</t>
  </si>
  <si>
    <t>$5761</t>
  </si>
  <si>
    <t>$2723</t>
  </si>
  <si>
    <t>$1471</t>
  </si>
  <si>
    <t>$1425</t>
  </si>
  <si>
    <t>$2600</t>
  </si>
  <si>
    <t>$5585</t>
  </si>
  <si>
    <t>$2697</t>
  </si>
  <si>
    <t>$4188</t>
  </si>
  <si>
    <t>$10685</t>
  </si>
  <si>
    <t>$6495</t>
  </si>
  <si>
    <t>$5869</t>
  </si>
  <si>
    <t>$1651</t>
  </si>
  <si>
    <t>$9247</t>
  </si>
  <si>
    <t>$-1738</t>
  </si>
  <si>
    <t>$-1234</t>
  </si>
  <si>
    <t>$17449</t>
  </si>
  <si>
    <t>$7147</t>
  </si>
  <si>
    <t>$-6542</t>
  </si>
  <si>
    <t>$1886</t>
  </si>
  <si>
    <t>$6510</t>
  </si>
  <si>
    <t>$4728</t>
  </si>
  <si>
    <t>$-6300</t>
  </si>
  <si>
    <t>$1352</t>
  </si>
  <si>
    <t>$13508</t>
  </si>
  <si>
    <t>$-516</t>
  </si>
  <si>
    <t>$1950</t>
  </si>
  <si>
    <t>$682</t>
  </si>
  <si>
    <t>$1174</t>
  </si>
  <si>
    <t>$5909</t>
  </si>
  <si>
    <t>$5122</t>
  </si>
  <si>
    <t>$11030</t>
  </si>
  <si>
    <t>$13133</t>
  </si>
  <si>
    <t>$1600</t>
  </si>
  <si>
    <t>$4800</t>
  </si>
  <si>
    <t>$21637</t>
  </si>
  <si>
    <t>$1193</t>
  </si>
  <si>
    <t>$2713</t>
  </si>
  <si>
    <t>$-1157</t>
  </si>
  <si>
    <t>$13149</t>
  </si>
  <si>
    <t>$-5492</t>
  </si>
  <si>
    <t>$-294</t>
  </si>
  <si>
    <t>$8927</t>
  </si>
  <si>
    <t>$6220</t>
  </si>
  <si>
    <t>$537</t>
  </si>
  <si>
    <t>$11795</t>
  </si>
  <si>
    <t>$2171</t>
  </si>
  <si>
    <t>$4945</t>
  </si>
  <si>
    <t>$6200</t>
  </si>
  <si>
    <t>$1247</t>
  </si>
  <si>
    <t>$57831</t>
  </si>
  <si>
    <t>$5839</t>
  </si>
  <si>
    <t>$4075</t>
  </si>
  <si>
    <t>$13665</t>
  </si>
  <si>
    <t>$4164</t>
  </si>
  <si>
    <t>$6364</t>
  </si>
  <si>
    <t>$880</t>
  </si>
  <si>
    <t>$7172</t>
  </si>
  <si>
    <t>$2103</t>
  </si>
  <si>
    <t>$-36</t>
  </si>
  <si>
    <t>$16408</t>
  </si>
  <si>
    <t>$19950</t>
  </si>
  <si>
    <t>$9623</t>
  </si>
  <si>
    <t>$375</t>
  </si>
  <si>
    <t>$4275</t>
  </si>
  <si>
    <t>$26245</t>
  </si>
  <si>
    <t>$26276</t>
  </si>
  <si>
    <t>$2002</t>
  </si>
  <si>
    <t>$3136</t>
  </si>
  <si>
    <t>$9641</t>
  </si>
  <si>
    <t>$10364</t>
  </si>
  <si>
    <t>$-1166</t>
  </si>
  <si>
    <t>$10574</t>
  </si>
  <si>
    <t>$4528</t>
  </si>
  <si>
    <t>$256</t>
  </si>
  <si>
    <t>$7392</t>
  </si>
  <si>
    <t>$7699</t>
  </si>
  <si>
    <t>$22894</t>
  </si>
  <si>
    <t>$929</t>
  </si>
  <si>
    <t>$12175</t>
  </si>
  <si>
    <t>$4364</t>
  </si>
  <si>
    <t>$445</t>
  </si>
  <si>
    <t>$4255</t>
  </si>
  <si>
    <t>$7871</t>
  </si>
  <si>
    <t>$2694</t>
  </si>
  <si>
    <t>$3728</t>
  </si>
  <si>
    <t>$10926</t>
  </si>
  <si>
    <t>$15489</t>
  </si>
  <si>
    <t>$1701</t>
  </si>
  <si>
    <t>$6259</t>
  </si>
  <si>
    <t>$3865</t>
  </si>
  <si>
    <t>$18047</t>
  </si>
  <si>
    <t>$-3979</t>
  </si>
  <si>
    <t>$4466</t>
  </si>
  <si>
    <t>$520</t>
  </si>
  <si>
    <t>$3743</t>
  </si>
  <si>
    <t>$106</t>
  </si>
  <si>
    <t>$6464</t>
  </si>
  <si>
    <t>$6372</t>
  </si>
  <si>
    <t>$3515</t>
  </si>
  <si>
    <t>$5897</t>
  </si>
  <si>
    <t>$13808</t>
  </si>
  <si>
    <t>$-19420</t>
  </si>
  <si>
    <t>$5425</t>
  </si>
  <si>
    <t>$11826</t>
  </si>
  <si>
    <t>$438</t>
  </si>
  <si>
    <t>$17957</t>
  </si>
  <si>
    <t>$29144</t>
  </si>
  <si>
    <t>$3440</t>
  </si>
  <si>
    <t>$-1767</t>
  </si>
  <si>
    <t>$-12749</t>
  </si>
  <si>
    <t>$4668</t>
  </si>
  <si>
    <t>$-18554</t>
  </si>
  <si>
    <t>$-6151</t>
  </si>
  <si>
    <t>$-7387</t>
  </si>
  <si>
    <t>$-1248</t>
  </si>
  <si>
    <t>$-4178</t>
  </si>
  <si>
    <t>$-5370</t>
  </si>
  <si>
    <t>$-6287</t>
  </si>
  <si>
    <t>$530</t>
  </si>
  <si>
    <t>$-3712</t>
  </si>
  <si>
    <t>$4907</t>
  </si>
  <si>
    <t>$4758</t>
  </si>
  <si>
    <t>$-80</t>
  </si>
  <si>
    <t>$9428</t>
  </si>
  <si>
    <t>$8629</t>
  </si>
  <si>
    <t>$8444</t>
  </si>
  <si>
    <t>$5854</t>
  </si>
  <si>
    <t>$5618</t>
  </si>
  <si>
    <t>$6190</t>
  </si>
  <si>
    <t>$9223</t>
  </si>
  <si>
    <t>$1561</t>
  </si>
  <si>
    <t>$-4470</t>
  </si>
  <si>
    <t>$6871</t>
  </si>
  <si>
    <t>$-58</t>
  </si>
  <si>
    <t>$1241</t>
  </si>
  <si>
    <t>$1996</t>
  </si>
  <si>
    <t>$-3285</t>
  </si>
  <si>
    <t>$6824</t>
  </si>
  <si>
    <t>$13425</t>
  </si>
  <si>
    <t>$-9287</t>
  </si>
  <si>
    <t>$21196</t>
  </si>
  <si>
    <t>$1580</t>
  </si>
  <si>
    <t>$758</t>
  </si>
  <si>
    <t>$999</t>
  </si>
  <si>
    <t>$4705</t>
  </si>
  <si>
    <t>$-798</t>
  </si>
  <si>
    <t>$2932</t>
  </si>
  <si>
    <t>$8720</t>
  </si>
  <si>
    <t>$472</t>
  </si>
  <si>
    <t>$6250</t>
  </si>
  <si>
    <t>$4930</t>
  </si>
  <si>
    <t>$7437</t>
  </si>
  <si>
    <t>$3414</t>
  </si>
  <si>
    <t>$9426</t>
  </si>
  <si>
    <t>$7817</t>
  </si>
  <si>
    <t>$3015</t>
  </si>
  <si>
    <t>$1380</t>
  </si>
  <si>
    <t>$3791</t>
  </si>
  <si>
    <t>$2746</t>
  </si>
  <si>
    <t>$855</t>
  </si>
  <si>
    <t>$2330</t>
  </si>
  <si>
    <t>$3133</t>
  </si>
  <si>
    <t>$2130</t>
  </si>
  <si>
    <t>$162</t>
  </si>
  <si>
    <t>$435</t>
  </si>
  <si>
    <t>$6918</t>
  </si>
  <si>
    <t>$6753</t>
  </si>
  <si>
    <t>$5895</t>
  </si>
  <si>
    <t>$4451</t>
  </si>
  <si>
    <t>$8052</t>
  </si>
  <si>
    <t>$3072</t>
  </si>
  <si>
    <t>$22157</t>
  </si>
  <si>
    <t>$9530</t>
  </si>
  <si>
    <t>$18779</t>
  </si>
  <si>
    <t>$14567</t>
  </si>
  <si>
    <t>$20210</t>
  </si>
  <si>
    <t>$11998</t>
  </si>
  <si>
    <t>$3654</t>
  </si>
  <si>
    <t>$6249</t>
  </si>
  <si>
    <t>$937</t>
  </si>
  <si>
    <t>$9349</t>
  </si>
  <si>
    <t>$10094</t>
  </si>
  <si>
    <t>$8721</t>
  </si>
  <si>
    <t>$14023</t>
  </si>
  <si>
    <t>$3660</t>
  </si>
  <si>
    <t>$11068</t>
  </si>
  <si>
    <t>$6264</t>
  </si>
  <si>
    <t>$-1510</t>
  </si>
  <si>
    <t>$2175</t>
  </si>
  <si>
    <t>$166</t>
  </si>
  <si>
    <t>$1372</t>
  </si>
  <si>
    <t>$2443</t>
  </si>
  <si>
    <t>$2494</t>
  </si>
  <si>
    <t>$-7588</t>
  </si>
  <si>
    <t>$7857</t>
  </si>
  <si>
    <t>$-1162</t>
  </si>
  <si>
    <t>$2168</t>
  </si>
  <si>
    <t>$2988</t>
  </si>
  <si>
    <t>$1154</t>
  </si>
  <si>
    <t>$3552</t>
  </si>
  <si>
    <t>$1564</t>
  </si>
  <si>
    <t>$-9265</t>
  </si>
  <si>
    <t>$3070</t>
  </si>
  <si>
    <t>$1908</t>
  </si>
  <si>
    <t>$679</t>
  </si>
  <si>
    <t>$5558</t>
  </si>
  <si>
    <t>$1159</t>
  </si>
  <si>
    <t>$15893</t>
  </si>
  <si>
    <t>$817</t>
  </si>
  <si>
    <t>$16634</t>
  </si>
  <si>
    <t>$2413</t>
  </si>
  <si>
    <t>$9400</t>
  </si>
  <si>
    <t>$5273</t>
  </si>
  <si>
    <t>$-1677</t>
  </si>
  <si>
    <t>$6140</t>
  </si>
  <si>
    <t>$7690</t>
  </si>
  <si>
    <t>$17897</t>
  </si>
  <si>
    <t>$5254</t>
  </si>
  <si>
    <t>$5117</t>
  </si>
  <si>
    <t>$2553</t>
  </si>
  <si>
    <t>$2927</t>
  </si>
  <si>
    <t>$2351</t>
  </si>
  <si>
    <t>$4851</t>
  </si>
  <si>
    <t>$15588</t>
  </si>
  <si>
    <t>$7670</t>
  </si>
  <si>
    <t>$-150</t>
  </si>
  <si>
    <t>$25504</t>
  </si>
  <si>
    <t>$5089</t>
  </si>
  <si>
    <t>$6988</t>
  </si>
  <si>
    <t>$1723</t>
  </si>
  <si>
    <t>$4536</t>
  </si>
  <si>
    <t>$10224</t>
  </si>
  <si>
    <t>$6764</t>
  </si>
  <si>
    <t>$3773</t>
  </si>
  <si>
    <t>$7650</t>
  </si>
  <si>
    <t>$9414</t>
  </si>
  <si>
    <t>$7118</t>
  </si>
  <si>
    <t>$6674</t>
  </si>
  <si>
    <t>$8062</t>
  </si>
  <si>
    <t>$7982</t>
  </si>
  <si>
    <t>$11246</t>
  </si>
  <si>
    <t>$11135</t>
  </si>
  <si>
    <t>$2405</t>
  </si>
  <si>
    <t>$5607</t>
  </si>
  <si>
    <t>$1463</t>
  </si>
  <si>
    <t>$828</t>
  </si>
  <si>
    <t>$3242</t>
  </si>
  <si>
    <t>$2435</t>
  </si>
  <si>
    <t>$-6022</t>
  </si>
  <si>
    <t>$799</t>
  </si>
  <si>
    <t>$4608</t>
  </si>
  <si>
    <t>$3252</t>
  </si>
  <si>
    <t>$730</t>
  </si>
  <si>
    <t>$1783</t>
  </si>
  <si>
    <t>$3157</t>
  </si>
  <si>
    <t>$996</t>
  </si>
  <si>
    <t>$2174</t>
  </si>
  <si>
    <t>$3982</t>
  </si>
  <si>
    <t>$2139</t>
  </si>
  <si>
    <t>$9939</t>
  </si>
  <si>
    <t>$2270</t>
  </si>
  <si>
    <t>$1446</t>
  </si>
  <si>
    <t>$10451</t>
  </si>
  <si>
    <t>$3937</t>
  </si>
  <si>
    <t>$-47</t>
  </si>
  <si>
    <t>$3207</t>
  </si>
  <si>
    <t>$1641</t>
  </si>
  <si>
    <t>$3217</t>
  </si>
  <si>
    <t>$1055</t>
  </si>
  <si>
    <t>$6112</t>
  </si>
  <si>
    <t>$12989</t>
  </si>
  <si>
    <t>$10855</t>
  </si>
  <si>
    <t>$14499</t>
  </si>
  <si>
    <t>$14380</t>
  </si>
  <si>
    <t>$18524</t>
  </si>
  <si>
    <t>$-432</t>
  </si>
  <si>
    <t>$16207</t>
  </si>
  <si>
    <t>$-4656</t>
  </si>
  <si>
    <t>$20303</t>
  </si>
  <si>
    <t>$37078</t>
  </si>
  <si>
    <t>$7936</t>
  </si>
  <si>
    <t>$7383</t>
  </si>
  <si>
    <t>$2737</t>
  </si>
  <si>
    <t>$6396</t>
  </si>
  <si>
    <t>$1038</t>
  </si>
  <si>
    <t>$3679</t>
  </si>
  <si>
    <t>$2554</t>
  </si>
  <si>
    <t>$2117</t>
  </si>
  <si>
    <t>$4558</t>
  </si>
  <si>
    <t>$1554</t>
  </si>
  <si>
    <t>$3661</t>
  </si>
  <si>
    <t>$2862</t>
  </si>
  <si>
    <t>$2381</t>
  </si>
  <si>
    <t>$3241</t>
  </si>
  <si>
    <t>$3164</t>
  </si>
  <si>
    <t>$3116</t>
  </si>
  <si>
    <t>$1650</t>
  </si>
  <si>
    <t>$4363</t>
  </si>
  <si>
    <t>$1977</t>
  </si>
  <si>
    <t>$12909</t>
  </si>
  <si>
    <t>$8071</t>
  </si>
  <si>
    <t>$11263</t>
  </si>
  <si>
    <t>$8539</t>
  </si>
  <si>
    <t>$5646</t>
  </si>
  <si>
    <t>$-1038</t>
  </si>
  <si>
    <t>$9704</t>
  </si>
  <si>
    <t>$3184</t>
  </si>
  <si>
    <t>$2819</t>
  </si>
  <si>
    <t>$6327</t>
  </si>
  <si>
    <t>$2514</t>
  </si>
  <si>
    <t>$1068</t>
  </si>
  <si>
    <t>$1002</t>
  </si>
  <si>
    <t>$2222</t>
  </si>
  <si>
    <t>$-1804</t>
  </si>
  <si>
    <t>$9843</t>
  </si>
  <si>
    <t>$2969</t>
  </si>
  <si>
    <t>$1269</t>
  </si>
  <si>
    <t>$3176</t>
  </si>
  <si>
    <t>$1153</t>
  </si>
  <si>
    <t>$1239</t>
  </si>
  <si>
    <t>$-914</t>
  </si>
  <si>
    <t>$15367</t>
  </si>
  <si>
    <t>$7942</t>
  </si>
  <si>
    <t>$4344</t>
  </si>
  <si>
    <t>$3750</t>
  </si>
  <si>
    <t>$927</t>
  </si>
  <si>
    <t>$7303</t>
  </si>
  <si>
    <t>$-487</t>
  </si>
  <si>
    <t>$2706</t>
  </si>
  <si>
    <t>$12498</t>
  </si>
  <si>
    <t>$16140</t>
  </si>
  <si>
    <t>$12760</t>
  </si>
  <si>
    <t>$28101</t>
  </si>
  <si>
    <t>$4887</t>
  </si>
  <si>
    <t>$10106</t>
  </si>
  <si>
    <t>$10764</t>
  </si>
  <si>
    <t>$-325</t>
  </si>
  <si>
    <t>$4284</t>
  </si>
  <si>
    <t>$5335</t>
  </si>
  <si>
    <t>$1474</t>
  </si>
  <si>
    <t>$-807</t>
  </si>
  <si>
    <t>$5178</t>
  </si>
  <si>
    <t>$2440</t>
  </si>
  <si>
    <t>$3323</t>
  </si>
  <si>
    <t>$8077</t>
  </si>
  <si>
    <t>$2303</t>
  </si>
  <si>
    <t>$8632</t>
  </si>
  <si>
    <t>$1318</t>
  </si>
  <si>
    <t>$6520</t>
  </si>
  <si>
    <t>$10495</t>
  </si>
  <si>
    <t>$6424</t>
  </si>
  <si>
    <t>$1249</t>
  </si>
  <si>
    <t>$8607</t>
  </si>
  <si>
    <t>$11770</t>
  </si>
  <si>
    <t>$8515</t>
  </si>
  <si>
    <t>$9393</t>
  </si>
  <si>
    <t>$10974</t>
  </si>
  <si>
    <t>$3272</t>
  </si>
  <si>
    <t>$2032</t>
  </si>
  <si>
    <t>$-8571</t>
  </si>
  <si>
    <t>$3592</t>
  </si>
  <si>
    <t>$10803</t>
  </si>
  <si>
    <t>$1221</t>
  </si>
  <si>
    <t>$8491</t>
  </si>
  <si>
    <t>$-2117</t>
  </si>
  <si>
    <t>$6832</t>
  </si>
  <si>
    <t>$2542</t>
  </si>
  <si>
    <t>$9769</t>
  </si>
  <si>
    <t>$1173</t>
  </si>
  <si>
    <t>$740</t>
  </si>
  <si>
    <t>$5656</t>
  </si>
  <si>
    <t>$1378</t>
  </si>
  <si>
    <t>$2685</t>
  </si>
  <si>
    <t>$4726</t>
  </si>
  <si>
    <t>$-107</t>
  </si>
  <si>
    <t>$-4232</t>
  </si>
  <si>
    <t>$1876</t>
  </si>
  <si>
    <t>$6158</t>
  </si>
  <si>
    <t>$1634</t>
  </si>
  <si>
    <t>$2752</t>
  </si>
  <si>
    <t>$-1926</t>
  </si>
  <si>
    <t>$203</t>
  </si>
  <si>
    <t>$12541</t>
  </si>
  <si>
    <t>$7806</t>
  </si>
  <si>
    <t>$700</t>
  </si>
  <si>
    <t>$2506</t>
  </si>
  <si>
    <t>$2072</t>
  </si>
  <si>
    <t>$9442</t>
  </si>
  <si>
    <t>$1787</t>
  </si>
  <si>
    <t>$3673</t>
  </si>
  <si>
    <t>$6682</t>
  </si>
  <si>
    <t>$1891</t>
  </si>
  <si>
    <t>$6932</t>
  </si>
  <si>
    <t>$726</t>
  </si>
  <si>
    <t>$3270</t>
  </si>
  <si>
    <t>$3091</t>
  </si>
  <si>
    <t>$1384</t>
  </si>
  <si>
    <t>$-729</t>
  </si>
  <si>
    <t>$5476</t>
  </si>
  <si>
    <t>$756</t>
  </si>
  <si>
    <t>$-491</t>
  </si>
  <si>
    <t>$3037</t>
  </si>
  <si>
    <t>$704</t>
  </si>
  <si>
    <t>$279</t>
  </si>
  <si>
    <t>$4226</t>
  </si>
  <si>
    <t>$796</t>
  </si>
  <si>
    <t>$10711</t>
  </si>
  <si>
    <t>$10420</t>
  </si>
  <si>
    <t>$1861</t>
  </si>
  <si>
    <t>$14735</t>
  </si>
  <si>
    <t>$1724</t>
  </si>
  <si>
    <t>$31814</t>
  </si>
  <si>
    <t>$3759</t>
  </si>
  <si>
    <t>$6376</t>
  </si>
  <si>
    <t>$2385</t>
  </si>
  <si>
    <t>$8091</t>
  </si>
  <si>
    <t>$7367</t>
  </si>
  <si>
    <t>$11816</t>
  </si>
  <si>
    <t>$2907</t>
  </si>
  <si>
    <t>$1205</t>
  </si>
  <si>
    <t>$2931</t>
  </si>
  <si>
    <t>$2255</t>
  </si>
  <si>
    <t>$3398</t>
  </si>
  <si>
    <t>$3948</t>
  </si>
  <si>
    <t>$6662</t>
  </si>
  <si>
    <t>$462</t>
  </si>
  <si>
    <t>$22104</t>
  </si>
  <si>
    <t>$5563</t>
  </si>
  <si>
    <t>$12952</t>
  </si>
  <si>
    <t>$1224</t>
  </si>
  <si>
    <t>$1225</t>
  </si>
  <si>
    <t>$3180</t>
  </si>
  <si>
    <t>$-11</t>
  </si>
  <si>
    <t>$3914</t>
  </si>
  <si>
    <t>$-209</t>
  </si>
  <si>
    <t>$17437</t>
  </si>
  <si>
    <t>$3535</t>
  </si>
  <si>
    <t>$5900</t>
  </si>
  <si>
    <t>$461</t>
  </si>
  <si>
    <t>$7039</t>
  </si>
  <si>
    <t>$-372</t>
  </si>
  <si>
    <t>$3739</t>
  </si>
  <si>
    <t>$11978</t>
  </si>
  <si>
    <t>$13448</t>
  </si>
  <si>
    <t>$840</t>
  </si>
  <si>
    <t>$7816</t>
  </si>
  <si>
    <t>$6092</t>
  </si>
  <si>
    <t>$1066</t>
  </si>
  <si>
    <t>$852</t>
  </si>
  <si>
    <t>$16550</t>
  </si>
  <si>
    <t>$16501</t>
  </si>
  <si>
    <t>$16045</t>
  </si>
  <si>
    <t>$16604</t>
  </si>
  <si>
    <t>$16657</t>
  </si>
  <si>
    <t>$2015</t>
  </si>
  <si>
    <t>$962</t>
  </si>
  <si>
    <t>$1404</t>
  </si>
  <si>
    <t>$1253</t>
  </si>
  <si>
    <t>$845</t>
  </si>
  <si>
    <t>$765</t>
  </si>
  <si>
    <t>$1496</t>
  </si>
  <si>
    <t>$21805</t>
  </si>
  <si>
    <t>$4430</t>
  </si>
  <si>
    <t>$7095</t>
  </si>
  <si>
    <t>$25485</t>
  </si>
  <si>
    <t>$-11097</t>
  </si>
  <si>
    <t>$18511</t>
  </si>
  <si>
    <t>$242</t>
  </si>
  <si>
    <t>$308</t>
  </si>
  <si>
    <t>$2420</t>
  </si>
  <si>
    <t>$7141</t>
  </si>
  <si>
    <t>$1597</t>
  </si>
  <si>
    <t>$2493</t>
  </si>
  <si>
    <t>$1788</t>
  </si>
  <si>
    <t>$7207</t>
  </si>
  <si>
    <t>$4785</t>
  </si>
  <si>
    <t>$12420</t>
  </si>
  <si>
    <t>$-5687</t>
  </si>
  <si>
    <t>$7548</t>
  </si>
  <si>
    <t>$3548</t>
  </si>
  <si>
    <t>$4490</t>
  </si>
  <si>
    <t>$-1025</t>
  </si>
  <si>
    <t>$7543</t>
  </si>
  <si>
    <t>$11531</t>
  </si>
  <si>
    <t>$7090</t>
  </si>
  <si>
    <t>$3467</t>
  </si>
  <si>
    <t>$273</t>
  </si>
  <si>
    <t>$1940</t>
  </si>
  <si>
    <t>$9344</t>
  </si>
  <si>
    <t>$19975</t>
  </si>
  <si>
    <t>$5445</t>
  </si>
  <si>
    <t>$2059</t>
  </si>
  <si>
    <t>$4923</t>
  </si>
  <si>
    <t>$668</t>
  </si>
  <si>
    <t>$1527</t>
  </si>
  <si>
    <t>$1236</t>
  </si>
  <si>
    <t>$2522</t>
  </si>
  <si>
    <t>$534</t>
  </si>
  <si>
    <t>$586</t>
  </si>
  <si>
    <t>$-445</t>
  </si>
  <si>
    <t>$1924</t>
  </si>
  <si>
    <t>$1277</t>
  </si>
  <si>
    <t>$11221</t>
  </si>
  <si>
    <t>$2775</t>
  </si>
  <si>
    <t>$783</t>
  </si>
  <si>
    <t>$754</t>
  </si>
  <si>
    <t>$16458</t>
  </si>
  <si>
    <t>$3098</t>
  </si>
  <si>
    <t>$-7378</t>
  </si>
  <si>
    <t>$3204</t>
  </si>
  <si>
    <t>$15550</t>
  </si>
  <si>
    <t>$769</t>
  </si>
  <si>
    <t>$-16515</t>
  </si>
  <si>
    <t>$13046</t>
  </si>
  <si>
    <t>$9174</t>
  </si>
  <si>
    <t>$12857</t>
  </si>
  <si>
    <t>$11441</t>
  </si>
  <si>
    <t>$356</t>
  </si>
  <si>
    <t>$6262</t>
  </si>
  <si>
    <t>$868</t>
  </si>
  <si>
    <t>$11515</t>
  </si>
  <si>
    <t>$1720</t>
  </si>
  <si>
    <t>$2998</t>
  </si>
  <si>
    <t>$323</t>
  </si>
  <si>
    <t>$2637</t>
  </si>
  <si>
    <t>$1202</t>
  </si>
  <si>
    <t>$9877</t>
  </si>
  <si>
    <t>$3710</t>
  </si>
  <si>
    <t>$15688</t>
  </si>
  <si>
    <t>$5040</t>
  </si>
  <si>
    <t>$-204</t>
  </si>
  <si>
    <t>$6527</t>
  </si>
  <si>
    <t>$5627</t>
  </si>
  <si>
    <t>$1049</t>
  </si>
  <si>
    <t>$2546</t>
  </si>
  <si>
    <t>$5138</t>
  </si>
  <si>
    <t>$2096</t>
  </si>
  <si>
    <t>$179</t>
  </si>
  <si>
    <t>$2873</t>
  </si>
  <si>
    <t>$3255</t>
  </si>
  <si>
    <t>$15213</t>
  </si>
  <si>
    <t>$1243</t>
  </si>
  <si>
    <t>$13320</t>
  </si>
  <si>
    <t>$975</t>
  </si>
  <si>
    <t>$630</t>
  </si>
  <si>
    <t>$12023</t>
  </si>
  <si>
    <t>$1737</t>
  </si>
  <si>
    <t>$-6225</t>
  </si>
  <si>
    <t>$1899</t>
  </si>
  <si>
    <t>$-16211</t>
  </si>
  <si>
    <t>$129</t>
  </si>
  <si>
    <t>$1411</t>
  </si>
  <si>
    <t>$15370</t>
  </si>
  <si>
    <t>$14504</t>
  </si>
  <si>
    <t>$17776</t>
  </si>
  <si>
    <t>$17375</t>
  </si>
  <si>
    <t>$12171</t>
  </si>
  <si>
    <t>$13961</t>
  </si>
  <si>
    <t>$1625</t>
  </si>
  <si>
    <t>$9037</t>
  </si>
  <si>
    <t>$17017</t>
  </si>
  <si>
    <t>$18124</t>
  </si>
  <si>
    <t>$6633</t>
  </si>
  <si>
    <t>$2206</t>
  </si>
  <si>
    <t>$5487</t>
  </si>
  <si>
    <t>$15438</t>
  </si>
  <si>
    <t>$11468</t>
  </si>
  <si>
    <t>$10331</t>
  </si>
  <si>
    <t>$3062</t>
  </si>
  <si>
    <t>$10248</t>
  </si>
  <si>
    <t>$15976</t>
  </si>
  <si>
    <t>$1397</t>
  </si>
  <si>
    <t>$6981</t>
  </si>
  <si>
    <t>$5339</t>
  </si>
  <si>
    <t>$604</t>
  </si>
  <si>
    <t>$14996</t>
  </si>
  <si>
    <t>$14931</t>
  </si>
  <si>
    <t>$10251</t>
  </si>
  <si>
    <t>$4279</t>
  </si>
  <si>
    <t>$5541</t>
  </si>
  <si>
    <t>$2715</t>
  </si>
  <si>
    <t>$-7202</t>
  </si>
  <si>
    <t>$23558</t>
  </si>
  <si>
    <t>$1538</t>
  </si>
  <si>
    <t>$703</t>
  </si>
  <si>
    <t>$20427</t>
  </si>
  <si>
    <t>$6194</t>
  </si>
  <si>
    <t>$2076</t>
  </si>
  <si>
    <t>$5938</t>
  </si>
  <si>
    <t>$73591</t>
  </si>
  <si>
    <t>$7901</t>
  </si>
  <si>
    <t>$4901</t>
  </si>
  <si>
    <t>$2519</t>
  </si>
  <si>
    <t>$5051</t>
  </si>
  <si>
    <t>$4633</t>
  </si>
  <si>
    <t>$6720</t>
  </si>
  <si>
    <t>$4676</t>
  </si>
  <si>
    <t>$2125</t>
  </si>
  <si>
    <t>$2808</t>
  </si>
  <si>
    <t>$6160</t>
  </si>
  <si>
    <t>$7371</t>
  </si>
  <si>
    <t>$11049</t>
  </si>
  <si>
    <t>$21567</t>
  </si>
  <si>
    <t>$1084</t>
  </si>
  <si>
    <t>$5399</t>
  </si>
  <si>
    <t>$2287</t>
  </si>
  <si>
    <t>$6948</t>
  </si>
  <si>
    <t>$-8535</t>
  </si>
  <si>
    <t>$-8626</t>
  </si>
  <si>
    <t>$2509</t>
  </si>
  <si>
    <t>$9701</t>
  </si>
  <si>
    <t>$1707</t>
  </si>
  <si>
    <t>$10317</t>
  </si>
  <si>
    <t>$6992</t>
  </si>
  <si>
    <t>$9777</t>
  </si>
  <si>
    <t>$14614</t>
  </si>
  <si>
    <t>$306</t>
  </si>
  <si>
    <t>$782</t>
  </si>
  <si>
    <t>$6421</t>
  </si>
  <si>
    <t>$17704</t>
  </si>
  <si>
    <t>$-21168</t>
  </si>
  <si>
    <t>$366</t>
  </si>
  <si>
    <t>$-718</t>
  </si>
  <si>
    <t>$85</t>
  </si>
  <si>
    <t>$1757</t>
  </si>
  <si>
    <t>$-4473</t>
  </si>
  <si>
    <t>$10881</t>
  </si>
  <si>
    <t>$5081</t>
  </si>
  <si>
    <t>$1773</t>
  </si>
  <si>
    <t>$12995</t>
  </si>
  <si>
    <t>$1892</t>
  </si>
  <si>
    <t>$533</t>
  </si>
  <si>
    <t>$-5091</t>
  </si>
  <si>
    <t>$4809</t>
  </si>
  <si>
    <t>$470</t>
  </si>
  <si>
    <t>$4989</t>
  </si>
  <si>
    <t>$2273</t>
  </si>
  <si>
    <t>$1389</t>
  </si>
  <si>
    <t>$12848</t>
  </si>
  <si>
    <t>$488</t>
  </si>
  <si>
    <t>$21408</t>
  </si>
  <si>
    <t>$1228</t>
  </si>
  <si>
    <t>$9611</t>
  </si>
  <si>
    <t>$15857</t>
  </si>
  <si>
    <t>$7943</t>
  </si>
  <si>
    <t>$10033</t>
  </si>
  <si>
    <t>$1612</t>
  </si>
  <si>
    <t>$4324</t>
  </si>
  <si>
    <t>$371</t>
  </si>
  <si>
    <t>$6370</t>
  </si>
  <si>
    <t>$984</t>
  </si>
  <si>
    <t>$15999</t>
  </si>
  <si>
    <t>$11398</t>
  </si>
  <si>
    <t>$-1302</t>
  </si>
  <si>
    <t>$2169</t>
  </si>
  <si>
    <t>$1439</t>
  </si>
  <si>
    <t>$8126</t>
  </si>
  <si>
    <t>$-3438</t>
  </si>
  <si>
    <t>$2416</t>
  </si>
  <si>
    <t>$10112</t>
  </si>
  <si>
    <t>$196</t>
  </si>
  <si>
    <t>$2457</t>
  </si>
  <si>
    <t>$12859</t>
  </si>
  <si>
    <t>$2729</t>
  </si>
  <si>
    <t>$1784</t>
  </si>
  <si>
    <t>$3928</t>
  </si>
  <si>
    <t>$6854</t>
  </si>
  <si>
    <t>$-14</t>
  </si>
  <si>
    <t>$11041</t>
  </si>
  <si>
    <t>$10296</t>
  </si>
  <si>
    <t>$6842</t>
  </si>
  <si>
    <t>$13261</t>
  </si>
  <si>
    <t>$8059</t>
  </si>
  <si>
    <t>$2559</t>
  </si>
  <si>
    <t>$1123</t>
  </si>
  <si>
    <t>$1725</t>
  </si>
  <si>
    <t>$9147</t>
  </si>
  <si>
    <t>$14677</t>
  </si>
  <si>
    <t>$298</t>
  </si>
  <si>
    <t>$745</t>
  </si>
  <si>
    <t>$-630</t>
  </si>
  <si>
    <t>$6752</t>
  </si>
  <si>
    <t>$1297</t>
  </si>
  <si>
    <t>$1382</t>
  </si>
  <si>
    <t>$1447</t>
  </si>
  <si>
    <t>$1671</t>
  </si>
  <si>
    <t>$13470</t>
  </si>
  <si>
    <t>$-4757</t>
  </si>
  <si>
    <t>$8274</t>
  </si>
  <si>
    <t>$-1457</t>
  </si>
  <si>
    <t>$1686</t>
  </si>
  <si>
    <t>$2515</t>
  </si>
  <si>
    <t>$7725</t>
  </si>
  <si>
    <t>$7959</t>
  </si>
  <si>
    <t>$3030</t>
  </si>
  <si>
    <t>$7290</t>
  </si>
  <si>
    <t>$2758</t>
  </si>
  <si>
    <t>$5058</t>
  </si>
  <si>
    <t>$3723</t>
  </si>
  <si>
    <t>$3784</t>
  </si>
  <si>
    <t>$6480</t>
  </si>
  <si>
    <t>$3675</t>
  </si>
  <si>
    <t>$3396</t>
  </si>
  <si>
    <t>$3613</t>
  </si>
  <si>
    <t>$-7785</t>
  </si>
  <si>
    <t>$1003</t>
  </si>
  <si>
    <t>$7826</t>
  </si>
  <si>
    <t>$2320</t>
  </si>
  <si>
    <t>$31922</t>
  </si>
  <si>
    <t>$1974</t>
  </si>
  <si>
    <t>$10154</t>
  </si>
  <si>
    <t>$4971</t>
  </si>
  <si>
    <t>$8040</t>
  </si>
  <si>
    <t>$6436</t>
  </si>
  <si>
    <t>$5</t>
  </si>
  <si>
    <t>$10922</t>
  </si>
  <si>
    <t>$-8771</t>
  </si>
  <si>
    <t>$5385</t>
  </si>
  <si>
    <t>$2658</t>
  </si>
  <si>
    <t>$-3435</t>
  </si>
  <si>
    <t>$7330</t>
  </si>
  <si>
    <t>$1295</t>
  </si>
  <si>
    <t>$10739</t>
  </si>
  <si>
    <t>$11947</t>
  </si>
  <si>
    <t>$6869</t>
  </si>
  <si>
    <t>$10708</t>
  </si>
  <si>
    <t>$7788</t>
  </si>
  <si>
    <t>$4876</t>
  </si>
  <si>
    <t>$2406</t>
  </si>
  <si>
    <t>$4883</t>
  </si>
  <si>
    <t>$8831</t>
  </si>
  <si>
    <t>$6840</t>
  </si>
  <si>
    <t>$-3234</t>
  </si>
  <si>
    <t>$14144</t>
  </si>
  <si>
    <t>$6338</t>
  </si>
  <si>
    <t>$9798</t>
  </si>
  <si>
    <t>$17495</t>
  </si>
  <si>
    <t>$10200</t>
  </si>
  <si>
    <t>$1658</t>
  </si>
  <si>
    <t>$3263</t>
  </si>
  <si>
    <t>$3538</t>
  </si>
  <si>
    <t>$1805</t>
  </si>
  <si>
    <t>$1588</t>
  </si>
  <si>
    <t>$10139</t>
  </si>
  <si>
    <t>$-11442</t>
  </si>
  <si>
    <t>$1524</t>
  </si>
  <si>
    <t>$5956</t>
  </si>
  <si>
    <t>$1970</t>
  </si>
  <si>
    <t>$-680</t>
  </si>
  <si>
    <t>$4331</t>
  </si>
  <si>
    <t>$1751</t>
  </si>
  <si>
    <t>$687</t>
  </si>
  <si>
    <t>$1044</t>
  </si>
  <si>
    <t>$1537</t>
  </si>
  <si>
    <t>$8440</t>
  </si>
  <si>
    <t>$6226</t>
  </si>
  <si>
    <t>$3724</t>
  </si>
  <si>
    <t>$14033</t>
  </si>
  <si>
    <t>$7185</t>
  </si>
  <si>
    <t>$-38</t>
  </si>
  <si>
    <t>$492</t>
  </si>
  <si>
    <t>$4060</t>
  </si>
  <si>
    <t>$1800</t>
  </si>
  <si>
    <t>$839</t>
  </si>
  <si>
    <t>$4629</t>
  </si>
  <si>
    <t>$2253</t>
  </si>
  <si>
    <t>$4005</t>
  </si>
  <si>
    <t>$1322</t>
  </si>
  <si>
    <t>$6883</t>
  </si>
  <si>
    <t>$6976</t>
  </si>
  <si>
    <t>$1083</t>
  </si>
  <si>
    <t>$3302</t>
  </si>
  <si>
    <t>$1138</t>
  </si>
  <si>
    <t>$594</t>
  </si>
  <si>
    <t>$1981</t>
  </si>
  <si>
    <t>$5355</t>
  </si>
  <si>
    <t>$2124</t>
  </si>
  <si>
    <t>$4868</t>
  </si>
  <si>
    <t>$8355</t>
  </si>
  <si>
    <t>$4706</t>
  </si>
  <si>
    <t>$4402</t>
  </si>
  <si>
    <t>$29392</t>
  </si>
  <si>
    <t>$6441</t>
  </si>
  <si>
    <t>$1883</t>
  </si>
  <si>
    <t>$490</t>
  </si>
  <si>
    <t>$1175</t>
  </si>
  <si>
    <t>$5327</t>
  </si>
  <si>
    <t>$6978</t>
  </si>
  <si>
    <t>$6351</t>
  </si>
  <si>
    <t>$16329</t>
  </si>
  <si>
    <t>$478</t>
  </si>
  <si>
    <t>$11750</t>
  </si>
  <si>
    <t>$6388</t>
  </si>
  <si>
    <t>$2427</t>
  </si>
  <si>
    <t>$3422</t>
  </si>
  <si>
    <t>$40879</t>
  </si>
  <si>
    <t>$7843</t>
  </si>
  <si>
    <t>$337</t>
  </si>
  <si>
    <t>$953</t>
  </si>
  <si>
    <t>$898</t>
  </si>
  <si>
    <t>$3722</t>
  </si>
  <si>
    <t>$3688</t>
  </si>
  <si>
    <t>$1768</t>
  </si>
  <si>
    <t>$2001</t>
  </si>
  <si>
    <t>$-1072</t>
  </si>
  <si>
    <t>$2489</t>
  </si>
  <si>
    <t>$1317</t>
  </si>
  <si>
    <t>$-3580</t>
  </si>
  <si>
    <t>$22096</t>
  </si>
  <si>
    <t>$19062</t>
  </si>
  <si>
    <t>$15618</t>
  </si>
  <si>
    <t>$11235</t>
  </si>
  <si>
    <t>$2850</t>
  </si>
  <si>
    <t>$20375</t>
  </si>
  <si>
    <t>$1673</t>
  </si>
  <si>
    <t>$2399</t>
  </si>
  <si>
    <t>$3345</t>
  </si>
  <si>
    <t>$-4787</t>
  </si>
  <si>
    <t>$11404</t>
  </si>
  <si>
    <t>$13446</t>
  </si>
  <si>
    <t>$12463</t>
  </si>
  <si>
    <t>$6029</t>
  </si>
  <si>
    <t>$946</t>
  </si>
  <si>
    <t>$10227</t>
  </si>
  <si>
    <t>$-11250</t>
  </si>
  <si>
    <t>$-4556</t>
  </si>
  <si>
    <t>$3364</t>
  </si>
  <si>
    <t>$4084</t>
  </si>
  <si>
    <t>$3348</t>
  </si>
  <si>
    <t>$13036</t>
  </si>
  <si>
    <t>$-10446</t>
  </si>
  <si>
    <t>$224</t>
  </si>
  <si>
    <t>$4960</t>
  </si>
  <si>
    <t>$1302</t>
  </si>
  <si>
    <t>$3555</t>
  </si>
  <si>
    <t>$4144</t>
  </si>
  <si>
    <t>$10338</t>
  </si>
  <si>
    <t>$9705</t>
  </si>
  <si>
    <t>$12214</t>
  </si>
  <si>
    <t>$23470</t>
  </si>
  <si>
    <t>$6239</t>
  </si>
  <si>
    <t>$10535</t>
  </si>
  <si>
    <t>$14687</t>
  </si>
  <si>
    <t>$12521</t>
  </si>
  <si>
    <t>$9132</t>
  </si>
  <si>
    <t>$18830</t>
  </si>
  <si>
    <t>$15104</t>
  </si>
  <si>
    <t>$29732</t>
  </si>
  <si>
    <t>$3122</t>
  </si>
  <si>
    <t>$18478</t>
  </si>
  <si>
    <t>$-6</t>
  </si>
  <si>
    <t>$5975</t>
  </si>
  <si>
    <t>$21446</t>
  </si>
  <si>
    <t>$12718</t>
  </si>
  <si>
    <t>$18922</t>
  </si>
  <si>
    <t>$2513</t>
  </si>
  <si>
    <t>$1878</t>
  </si>
  <si>
    <t>$2974</t>
  </si>
  <si>
    <t>$4748</t>
  </si>
  <si>
    <t>$3466</t>
  </si>
  <si>
    <t>$5720</t>
  </si>
  <si>
    <t>$8155</t>
  </si>
  <si>
    <t>$6648</t>
  </si>
  <si>
    <t>$2304</t>
  </si>
  <si>
    <t>$3480</t>
  </si>
  <si>
    <t>$2986</t>
  </si>
  <si>
    <t>$1460</t>
  </si>
  <si>
    <t>$-1490</t>
  </si>
  <si>
    <t>$8735</t>
  </si>
  <si>
    <t>$8374</t>
  </si>
  <si>
    <t>$-2498</t>
  </si>
  <si>
    <t>$23119</t>
  </si>
  <si>
    <t>$2284</t>
  </si>
  <si>
    <t>$13117</t>
  </si>
  <si>
    <t>$9320</t>
  </si>
  <si>
    <t>$6036</t>
  </si>
  <si>
    <t>$6260</t>
  </si>
  <si>
    <t>$-7951</t>
  </si>
  <si>
    <t>$5649</t>
  </si>
  <si>
    <t>$1879</t>
  </si>
  <si>
    <t>$3458</t>
  </si>
  <si>
    <t>$4357</t>
  </si>
  <si>
    <t>$4416</t>
  </si>
  <si>
    <t>$2779</t>
  </si>
  <si>
    <t>$1639</t>
  </si>
  <si>
    <t>$4282</t>
  </si>
  <si>
    <t>$10661</t>
  </si>
  <si>
    <t>$1291</t>
  </si>
  <si>
    <t>$3576</t>
  </si>
  <si>
    <t>$12990</t>
  </si>
  <si>
    <t>$6450</t>
  </si>
  <si>
    <t>$4452</t>
  </si>
  <si>
    <t>$2881</t>
  </si>
  <si>
    <t>$13462</t>
  </si>
  <si>
    <t>$2657</t>
  </si>
  <si>
    <t>$83</t>
  </si>
  <si>
    <t>$28671</t>
  </si>
  <si>
    <t>$980</t>
  </si>
  <si>
    <t>$4815</t>
  </si>
  <si>
    <t>$1929</t>
  </si>
  <si>
    <t>$3268</t>
  </si>
  <si>
    <t>$1504</t>
  </si>
  <si>
    <t>$785</t>
  </si>
  <si>
    <t>$8279</t>
  </si>
  <si>
    <t>$13123</t>
  </si>
  <si>
    <t>$15142</t>
  </si>
  <si>
    <t>$1258</t>
  </si>
  <si>
    <t>$4964</t>
  </si>
  <si>
    <t>$1875</t>
  </si>
  <si>
    <t>$2341</t>
  </si>
  <si>
    <t>$1574</t>
  </si>
  <si>
    <t>$2432</t>
  </si>
  <si>
    <t>$3799</t>
  </si>
  <si>
    <t>$12566</t>
  </si>
  <si>
    <t>$6947</t>
  </si>
  <si>
    <t>$-671</t>
  </si>
  <si>
    <t>$5630</t>
  </si>
  <si>
    <t>$4943</t>
  </si>
  <si>
    <t>$742</t>
  </si>
  <si>
    <t>$11339</t>
  </si>
  <si>
    <t>$-1761</t>
  </si>
  <si>
    <t>$9940</t>
  </si>
  <si>
    <t>$1677</t>
  </si>
  <si>
    <t>$9110</t>
  </si>
  <si>
    <t>$12407</t>
  </si>
  <si>
    <t>$-7</t>
  </si>
  <si>
    <t>$9606</t>
  </si>
  <si>
    <t>$4695</t>
  </si>
  <si>
    <t>$6700</t>
  </si>
  <si>
    <t>$14463</t>
  </si>
  <si>
    <t>$-13025</t>
  </si>
  <si>
    <t>$11294</t>
  </si>
  <si>
    <t>$2251</t>
  </si>
  <si>
    <t>$486</t>
  </si>
  <si>
    <t>$2582</t>
  </si>
  <si>
    <t>$4021</t>
  </si>
  <si>
    <t>$1543</t>
  </si>
  <si>
    <t>$390</t>
  </si>
  <si>
    <t>$9281</t>
  </si>
  <si>
    <t>$7112</t>
  </si>
  <si>
    <t>$5224</t>
  </si>
  <si>
    <t>$18973</t>
  </si>
  <si>
    <t>$4474</t>
  </si>
  <si>
    <t>$8242</t>
  </si>
  <si>
    <t>$795</t>
  </si>
  <si>
    <t>$1691</t>
  </si>
  <si>
    <t>$2401</t>
  </si>
  <si>
    <t>$1147</t>
  </si>
  <si>
    <t>$6890</t>
  </si>
  <si>
    <t>$1502</t>
  </si>
  <si>
    <t>$7911</t>
  </si>
  <si>
    <t>$859</t>
  </si>
  <si>
    <t>$4115</t>
  </si>
  <si>
    <t>$272</t>
  </si>
  <si>
    <t>$2922</t>
  </si>
  <si>
    <t>$-1307</t>
  </si>
  <si>
    <t>$1086</t>
  </si>
  <si>
    <t>$2549</t>
  </si>
  <si>
    <t>$2165</t>
  </si>
  <si>
    <t>$-1001</t>
  </si>
  <si>
    <t>$3541</t>
  </si>
  <si>
    <t>$601</t>
  </si>
  <si>
    <t>$42689</t>
  </si>
  <si>
    <t>$17559</t>
  </si>
  <si>
    <t>$26998</t>
  </si>
  <si>
    <t>$1489</t>
  </si>
  <si>
    <t>$7999</t>
  </si>
  <si>
    <t>$5452</t>
  </si>
  <si>
    <t>$1599</t>
  </si>
  <si>
    <t>$2603</t>
  </si>
  <si>
    <t>$945</t>
  </si>
  <si>
    <t>$9112</t>
  </si>
  <si>
    <t>$2010</t>
  </si>
  <si>
    <t>$17799</t>
  </si>
  <si>
    <t>$-4122</t>
  </si>
  <si>
    <t>$25607</t>
  </si>
  <si>
    <t>$8724</t>
  </si>
  <si>
    <t>$8137</t>
  </si>
  <si>
    <t>$3479</t>
  </si>
  <si>
    <t>$13391</t>
  </si>
  <si>
    <t>$3514</t>
  </si>
  <si>
    <t>$1949</t>
  </si>
  <si>
    <t>$1991</t>
  </si>
  <si>
    <t>$5305</t>
  </si>
  <si>
    <t>$4542</t>
  </si>
  <si>
    <t>$6458</t>
  </si>
  <si>
    <t>$3134</t>
  </si>
  <si>
    <t>$9419</t>
  </si>
  <si>
    <t>$3048</t>
  </si>
  <si>
    <t>$2597</t>
  </si>
  <si>
    <t>$917</t>
  </si>
  <si>
    <t>$1406</t>
  </si>
  <si>
    <t>$1169</t>
  </si>
  <si>
    <t>$15639</t>
  </si>
  <si>
    <t>$3249</t>
  </si>
  <si>
    <t>$17353</t>
  </si>
  <si>
    <t>$9518</t>
  </si>
  <si>
    <t>$1111</t>
  </si>
  <si>
    <t>$3060</t>
  </si>
  <si>
    <t>$7660</t>
  </si>
  <si>
    <t>$15016</t>
  </si>
  <si>
    <t>$16532</t>
  </si>
  <si>
    <t>$4986</t>
  </si>
  <si>
    <t>$838</t>
  </si>
  <si>
    <t>$2012</t>
  </si>
  <si>
    <t>$1986</t>
  </si>
  <si>
    <t>$495</t>
  </si>
  <si>
    <t>$1863</t>
  </si>
  <si>
    <t>$7856</t>
  </si>
  <si>
    <t>$5279</t>
  </si>
  <si>
    <t>$398</t>
  </si>
  <si>
    <t>$8196</t>
  </si>
  <si>
    <t>$3274</t>
  </si>
  <si>
    <t>$3067</t>
  </si>
  <si>
    <t>$2813</t>
  </si>
  <si>
    <t>$-345</t>
  </si>
  <si>
    <t>$3818</t>
  </si>
  <si>
    <t>$2982</t>
  </si>
  <si>
    <t>$4760</t>
  </si>
  <si>
    <t>$20036</t>
  </si>
  <si>
    <t>$4225</t>
  </si>
  <si>
    <t>$4336</t>
  </si>
  <si>
    <t>$3435</t>
  </si>
  <si>
    <t>$9089</t>
  </si>
  <si>
    <t>$4855</t>
  </si>
  <si>
    <t>$5154</t>
  </si>
  <si>
    <t>$252</t>
  </si>
  <si>
    <t>$1344</t>
  </si>
  <si>
    <t>$8615</t>
  </si>
  <si>
    <t>$2433</t>
  </si>
  <si>
    <t>$-588</t>
  </si>
  <si>
    <t>$12544</t>
  </si>
  <si>
    <t>$4414</t>
  </si>
  <si>
    <t>$5005</t>
  </si>
  <si>
    <t>$8598</t>
  </si>
  <si>
    <t>$5937</t>
  </si>
  <si>
    <t>$891</t>
  </si>
  <si>
    <t>$-689</t>
  </si>
  <si>
    <t>$1778</t>
  </si>
  <si>
    <t>$10467</t>
  </si>
  <si>
    <t>$6460</t>
  </si>
  <si>
    <t>$4767</t>
  </si>
  <si>
    <t>$3749</t>
  </si>
  <si>
    <t>$1550</t>
  </si>
  <si>
    <t>$-10190</t>
  </si>
  <si>
    <t>$-1426</t>
  </si>
  <si>
    <t>$13243</t>
  </si>
  <si>
    <t>$823</t>
  </si>
  <si>
    <t>$972</t>
  </si>
  <si>
    <t>$-3306</t>
  </si>
  <si>
    <t>$2776</t>
  </si>
  <si>
    <t>$8935</t>
  </si>
  <si>
    <t>$6382</t>
  </si>
  <si>
    <t>$1424</t>
  </si>
  <si>
    <t>$5171</t>
  </si>
  <si>
    <t>$-1034</t>
  </si>
  <si>
    <t>$12956</t>
  </si>
  <si>
    <t>$11567</t>
  </si>
  <si>
    <t>$8749</t>
  </si>
  <si>
    <t>$4766</t>
  </si>
  <si>
    <t>$-3711</t>
  </si>
  <si>
    <t>$1448</t>
  </si>
  <si>
    <t>$8783</t>
  </si>
  <si>
    <t>$4701</t>
  </si>
  <si>
    <t>$-7836</t>
  </si>
  <si>
    <t>$8304</t>
  </si>
  <si>
    <t>$2283</t>
  </si>
  <si>
    <t>$8390</t>
  </si>
  <si>
    <t>$3472</t>
  </si>
  <si>
    <t>$1834</t>
  </si>
  <si>
    <t>$4412</t>
  </si>
  <si>
    <t>$15797</t>
  </si>
  <si>
    <t>$9047</t>
  </si>
  <si>
    <t>$410</t>
  </si>
  <si>
    <t>$867</t>
  </si>
  <si>
    <t>$11898</t>
  </si>
  <si>
    <t>$10678</t>
  </si>
  <si>
    <t>$-1923</t>
  </si>
  <si>
    <t>$-8116</t>
  </si>
  <si>
    <t>$7986</t>
  </si>
  <si>
    <t>$1812</t>
  </si>
  <si>
    <t>$10479</t>
  </si>
  <si>
    <t>$2678</t>
  </si>
  <si>
    <t>$694</t>
  </si>
  <si>
    <t>$-1749</t>
  </si>
  <si>
    <t>$9960</t>
  </si>
  <si>
    <t>$4220</t>
  </si>
  <si>
    <t>$2786</t>
  </si>
  <si>
    <t>$25527</t>
  </si>
  <si>
    <t>$3124</t>
  </si>
  <si>
    <t>$-2179</t>
  </si>
  <si>
    <t>$570</t>
  </si>
  <si>
    <t>$2901</t>
  </si>
  <si>
    <t>$20617</t>
  </si>
  <si>
    <t>$-802</t>
  </si>
  <si>
    <t>$9170</t>
  </si>
  <si>
    <t>$-1130</t>
  </si>
  <si>
    <t>$-15</t>
  </si>
  <si>
    <t>$-11156</t>
  </si>
  <si>
    <t>$523</t>
  </si>
  <si>
    <t>$2275</t>
  </si>
  <si>
    <t>$4832</t>
  </si>
  <si>
    <t>$4214</t>
  </si>
  <si>
    <t>$10619</t>
  </si>
  <si>
    <t>$770</t>
  </si>
  <si>
    <t>$4492</t>
  </si>
  <si>
    <t>$1794</t>
  </si>
  <si>
    <t>$16576</t>
  </si>
  <si>
    <t>$-9513</t>
  </si>
  <si>
    <t>$-676</t>
  </si>
  <si>
    <t>$2615</t>
  </si>
  <si>
    <t>$9280</t>
  </si>
  <si>
    <t>$943</t>
  </si>
  <si>
    <t>$1915</t>
  </si>
  <si>
    <t>$-6601</t>
  </si>
  <si>
    <t>$5602</t>
  </si>
  <si>
    <t>$592</t>
  </si>
  <si>
    <t>$2294</t>
  </si>
  <si>
    <t>$6119</t>
  </si>
  <si>
    <t>$11422</t>
  </si>
  <si>
    <t>$7419</t>
  </si>
  <si>
    <t>$5107</t>
  </si>
  <si>
    <t>$5359</t>
  </si>
  <si>
    <t>$17252</t>
  </si>
  <si>
    <t>$14283</t>
  </si>
  <si>
    <t>$-7375</t>
  </si>
  <si>
    <t>$428</t>
  </si>
  <si>
    <t>$3258</t>
  </si>
  <si>
    <t>$2538</t>
  </si>
  <si>
    <t>$7918</t>
  </si>
  <si>
    <t>$4113</t>
  </si>
  <si>
    <t>$3929</t>
  </si>
  <si>
    <t>$23823</t>
  </si>
  <si>
    <t>$2516</t>
  </si>
  <si>
    <t>$1075</t>
  </si>
  <si>
    <t>$10487</t>
  </si>
  <si>
    <t>$8511</t>
  </si>
  <si>
    <t>$5300</t>
  </si>
  <si>
    <t>$6697</t>
  </si>
  <si>
    <t>$3854</t>
  </si>
  <si>
    <t>$2212</t>
  </si>
  <si>
    <t>$1593</t>
  </si>
  <si>
    <t>$-1316</t>
  </si>
  <si>
    <t>$16724</t>
  </si>
  <si>
    <t>$1235</t>
  </si>
  <si>
    <t>$4371</t>
  </si>
  <si>
    <t>$477</t>
  </si>
  <si>
    <t>$5500</t>
  </si>
  <si>
    <t>$826</t>
  </si>
  <si>
    <t>$3755</t>
  </si>
  <si>
    <t>$17867</t>
  </si>
  <si>
    <t>$2343</t>
  </si>
  <si>
    <t>$12892</t>
  </si>
  <si>
    <t>$1056</t>
  </si>
  <si>
    <t>$5483</t>
  </si>
  <si>
    <t>$3783</t>
  </si>
  <si>
    <t>$6064</t>
  </si>
  <si>
    <t>$9433</t>
  </si>
  <si>
    <t>$1803</t>
  </si>
  <si>
    <t>$10335</t>
  </si>
  <si>
    <t>$22341</t>
  </si>
  <si>
    <t>$6367</t>
  </si>
  <si>
    <t>$12716</t>
  </si>
  <si>
    <t>$2094</t>
  </si>
  <si>
    <t>$-3646</t>
  </si>
  <si>
    <t>$38108</t>
  </si>
  <si>
    <t>$7458</t>
  </si>
  <si>
    <t>$5416</t>
  </si>
  <si>
    <t>$2147</t>
  </si>
  <si>
    <t>$1074</t>
  </si>
  <si>
    <t>$10101</t>
  </si>
  <si>
    <t>$2629</t>
  </si>
  <si>
    <t>$422</t>
  </si>
  <si>
    <t>$1715</t>
  </si>
  <si>
    <t>$13762</t>
  </si>
  <si>
    <t>$425</t>
  </si>
  <si>
    <t>$476</t>
  </si>
  <si>
    <t>$759</t>
  </si>
  <si>
    <t>$408</t>
  </si>
  <si>
    <t>$3895</t>
  </si>
  <si>
    <t>$1166</t>
  </si>
  <si>
    <t>$7736</t>
  </si>
  <si>
    <t>$3287</t>
  </si>
  <si>
    <t>$3996</t>
  </si>
  <si>
    <t>$11952</t>
  </si>
  <si>
    <t>$5582</t>
  </si>
  <si>
    <t>$5063</t>
  </si>
  <si>
    <t>$4920</t>
  </si>
  <si>
    <t>$5187</t>
  </si>
  <si>
    <t>$5145</t>
  </si>
  <si>
    <t>$5278</t>
  </si>
  <si>
    <t>$5014</t>
  </si>
  <si>
    <t>$9327</t>
  </si>
  <si>
    <t>$19146</t>
  </si>
  <si>
    <t>$13590</t>
  </si>
  <si>
    <t>$8769</t>
  </si>
  <si>
    <t>$22527</t>
  </si>
  <si>
    <t>$14131</t>
  </si>
  <si>
    <t>$6463</t>
  </si>
  <si>
    <t>$9287</t>
  </si>
  <si>
    <t>$13842</t>
  </si>
  <si>
    <t>$8442</t>
  </si>
  <si>
    <t>$13709</t>
  </si>
  <si>
    <t>$3384</t>
  </si>
  <si>
    <t>$6916</t>
  </si>
  <si>
    <t>$4038</t>
  </si>
  <si>
    <t>$2113</t>
  </si>
  <si>
    <t>$6077</t>
  </si>
  <si>
    <t>$1069</t>
  </si>
  <si>
    <t>$3352</t>
  </si>
  <si>
    <t>$5060</t>
  </si>
  <si>
    <t>$200</t>
  </si>
  <si>
    <t>$2498</t>
  </si>
  <si>
    <t>$1779</t>
  </si>
  <si>
    <t>$5029</t>
  </si>
  <si>
    <t>$-4617</t>
  </si>
  <si>
    <t>$3355</t>
  </si>
  <si>
    <t>$29055</t>
  </si>
  <si>
    <t>$26190</t>
  </si>
  <si>
    <t>$2185</t>
  </si>
  <si>
    <t>$3517</t>
  </si>
  <si>
    <t>$3633</t>
  </si>
  <si>
    <t>$2911</t>
  </si>
  <si>
    <t>$8740</t>
  </si>
  <si>
    <t>$1360</t>
  </si>
  <si>
    <t>$656</t>
  </si>
  <si>
    <t>$8459</t>
  </si>
  <si>
    <t>$2821</t>
  </si>
  <si>
    <t>$9436</t>
  </si>
  <si>
    <t>$9784</t>
  </si>
  <si>
    <t>$1874</t>
  </si>
  <si>
    <t>$15534</t>
  </si>
  <si>
    <t>$2748</t>
  </si>
  <si>
    <t>$-258</t>
  </si>
  <si>
    <t>$132</t>
  </si>
  <si>
    <t>$-563</t>
  </si>
  <si>
    <t>$6404</t>
  </si>
  <si>
    <t>$3456</t>
  </si>
  <si>
    <t>$2664</t>
  </si>
  <si>
    <t>$-10709</t>
  </si>
  <si>
    <t>$14415</t>
  </si>
  <si>
    <t>$856</t>
  </si>
  <si>
    <t>$2946</t>
  </si>
  <si>
    <t>$-4492</t>
  </si>
  <si>
    <t>$1764</t>
  </si>
  <si>
    <t>$25151</t>
  </si>
  <si>
    <t>$5681</t>
  </si>
  <si>
    <t>$2936</t>
  </si>
  <si>
    <t>$10770</t>
  </si>
  <si>
    <t>$3664</t>
  </si>
  <si>
    <t>$13005</t>
  </si>
  <si>
    <t>$8286</t>
  </si>
  <si>
    <t>$4631</t>
  </si>
  <si>
    <t>$16313</t>
  </si>
  <si>
    <t>$8425</t>
  </si>
  <si>
    <t>$6983</t>
  </si>
  <si>
    <t>$11139</t>
  </si>
  <si>
    <t>$952</t>
  </si>
  <si>
    <t>$2755</t>
  </si>
  <si>
    <t>$4277</t>
  </si>
  <si>
    <t>$-418</t>
  </si>
  <si>
    <t>$-726</t>
  </si>
  <si>
    <t>$9063</t>
  </si>
  <si>
    <t>$-2174</t>
  </si>
  <si>
    <t>$-5804</t>
  </si>
  <si>
    <t>$3239</t>
  </si>
  <si>
    <t>$21214</t>
  </si>
  <si>
    <t>$857</t>
  </si>
  <si>
    <t>$2083</t>
  </si>
  <si>
    <t>$33531</t>
  </si>
  <si>
    <t>$8520</t>
  </si>
  <si>
    <t>$1670</t>
  </si>
  <si>
    <t>$171</t>
  </si>
  <si>
    <t>$1648</t>
  </si>
  <si>
    <t>$8413</t>
  </si>
  <si>
    <t>$26018</t>
  </si>
  <si>
    <t>$8332</t>
  </si>
  <si>
    <t>$1151</t>
  </si>
  <si>
    <t>$16103</t>
  </si>
  <si>
    <t>$3347</t>
  </si>
  <si>
    <t>$2044</t>
  </si>
  <si>
    <t>$5674</t>
  </si>
  <si>
    <t>$-1206</t>
  </si>
  <si>
    <t>$6492</t>
  </si>
  <si>
    <t>$6897</t>
  </si>
  <si>
    <t>$6256</t>
  </si>
  <si>
    <t>$7731</t>
  </si>
  <si>
    <t>$5794</t>
  </si>
  <si>
    <t>$5965</t>
  </si>
  <si>
    <t>$6928</t>
  </si>
  <si>
    <t>$5550</t>
  </si>
  <si>
    <t>$3976</t>
  </si>
  <si>
    <t>$4175</t>
  </si>
  <si>
    <t>$2561</t>
  </si>
  <si>
    <t>$1667</t>
  </si>
  <si>
    <t>$11872</t>
  </si>
  <si>
    <t>$11158</t>
  </si>
  <si>
    <t>$7054</t>
  </si>
  <si>
    <t>$1143</t>
  </si>
  <si>
    <t>$12672</t>
  </si>
  <si>
    <t>$1305</t>
  </si>
  <si>
    <t>$5610</t>
  </si>
  <si>
    <t>$6805</t>
  </si>
  <si>
    <t>$4978</t>
  </si>
  <si>
    <t>$3045</t>
  </si>
  <si>
    <t>$2074</t>
  </si>
  <si>
    <t>$4431</t>
  </si>
  <si>
    <t>$-7656</t>
  </si>
  <si>
    <t>$6015</t>
  </si>
  <si>
    <t>$7571</t>
  </si>
  <si>
    <t>$4405</t>
  </si>
  <si>
    <t>$13945</t>
  </si>
  <si>
    <t>$17979</t>
  </si>
  <si>
    <t>$20778</t>
  </si>
  <si>
    <t>$16202</t>
  </si>
  <si>
    <t>$15732</t>
  </si>
  <si>
    <t>$17166</t>
  </si>
  <si>
    <t>$2060</t>
  </si>
  <si>
    <t>$21702</t>
  </si>
  <si>
    <t>$1685</t>
  </si>
  <si>
    <t>$1185</t>
  </si>
  <si>
    <t>$21164</t>
  </si>
  <si>
    <t>$4267</t>
  </si>
  <si>
    <t>$12634</t>
  </si>
  <si>
    <t>$14617</t>
  </si>
  <si>
    <t>$12719</t>
  </si>
  <si>
    <t>$4886</t>
  </si>
  <si>
    <t>$-567</t>
  </si>
  <si>
    <t>$-1607</t>
  </si>
  <si>
    <t>$28145</t>
  </si>
  <si>
    <t>$-5941</t>
  </si>
  <si>
    <t>$23551</t>
  </si>
  <si>
    <t>$3170</t>
  </si>
  <si>
    <t>$3374</t>
  </si>
  <si>
    <t>$4176</t>
  </si>
  <si>
    <t>$4048</t>
  </si>
  <si>
    <t>$1383</t>
  </si>
  <si>
    <t>$2087</t>
  </si>
  <si>
    <t>$1503</t>
  </si>
  <si>
    <t>$1763</t>
  </si>
  <si>
    <t>$7425</t>
  </si>
  <si>
    <t>$6740</t>
  </si>
  <si>
    <t>$3684</t>
  </si>
  <si>
    <t>$22643</t>
  </si>
  <si>
    <t>$2620</t>
  </si>
  <si>
    <t>$3305</t>
  </si>
  <si>
    <t>$3102</t>
  </si>
  <si>
    <t>$3962</t>
  </si>
  <si>
    <t>$6528</t>
  </si>
  <si>
    <t>$7263</t>
  </si>
  <si>
    <t>$5104</t>
  </si>
  <si>
    <t>$3796</t>
  </si>
  <si>
    <t>$20096</t>
  </si>
  <si>
    <t>$8092</t>
  </si>
  <si>
    <t>$7478</t>
  </si>
  <si>
    <t>$315</t>
  </si>
  <si>
    <t>$2923</t>
  </si>
  <si>
    <t>$2505</t>
  </si>
  <si>
    <t>$3050</t>
  </si>
  <si>
    <t>$837</t>
  </si>
  <si>
    <t>$266</t>
  </si>
  <si>
    <t>$4253</t>
  </si>
  <si>
    <t>$916</t>
  </si>
  <si>
    <t>$26836</t>
  </si>
  <si>
    <t>$15071</t>
  </si>
  <si>
    <t>$-3125</t>
  </si>
  <si>
    <t>$850</t>
  </si>
  <si>
    <t>$2556</t>
  </si>
  <si>
    <t>$8420</t>
  </si>
  <si>
    <t>$8723</t>
  </si>
  <si>
    <t>$2410</t>
  </si>
  <si>
    <t>$1122</t>
  </si>
  <si>
    <t>$1121</t>
  </si>
  <si>
    <t>$5645</t>
  </si>
  <si>
    <t>$248</t>
  </si>
  <si>
    <t>$-4768</t>
  </si>
  <si>
    <t>$2683</t>
  </si>
  <si>
    <t>$4872</t>
  </si>
  <si>
    <t>$14324</t>
  </si>
  <si>
    <t>$5942</t>
  </si>
  <si>
    <t>$-93</t>
  </si>
  <si>
    <t>$15975</t>
  </si>
  <si>
    <t>$3000</t>
  </si>
  <si>
    <t>$8833</t>
  </si>
  <si>
    <t>$9573</t>
  </si>
  <si>
    <t>$2418</t>
  </si>
  <si>
    <t>$4235</t>
  </si>
  <si>
    <t>$7551</t>
  </si>
  <si>
    <t>$5636</t>
  </si>
  <si>
    <t>$7241</t>
  </si>
  <si>
    <t>$32467</t>
  </si>
  <si>
    <t>$8501</t>
  </si>
  <si>
    <t>$18760</t>
  </si>
  <si>
    <t>$7671</t>
  </si>
  <si>
    <t>$6497</t>
  </si>
  <si>
    <t>$2558</t>
  </si>
  <si>
    <t>$4033</t>
  </si>
  <si>
    <t>$19005</t>
  </si>
  <si>
    <t>$-386</t>
  </si>
  <si>
    <t>$11006</t>
  </si>
  <si>
    <t>$7929</t>
  </si>
  <si>
    <t>$8827</t>
  </si>
  <si>
    <t>$1939</t>
  </si>
  <si>
    <t>$-463</t>
  </si>
  <si>
    <t>$2943</t>
  </si>
  <si>
    <t>$3607</t>
  </si>
  <si>
    <t>$11766</t>
  </si>
  <si>
    <t>$2408</t>
  </si>
  <si>
    <t>$3105</t>
  </si>
  <si>
    <t>$10377</t>
  </si>
  <si>
    <t>$7394</t>
  </si>
  <si>
    <t>$25333</t>
  </si>
  <si>
    <t>$32347</t>
  </si>
  <si>
    <t>$1581</t>
  </si>
  <si>
    <t>$647</t>
  </si>
  <si>
    <t>$6414</t>
  </si>
  <si>
    <t>$6100</t>
  </si>
  <si>
    <t>$1816</t>
  </si>
  <si>
    <t>$12608</t>
  </si>
  <si>
    <t>$-3750</t>
  </si>
  <si>
    <t>$1628</t>
  </si>
  <si>
    <t>$766</t>
  </si>
  <si>
    <t>$4221</t>
  </si>
  <si>
    <t>$963</t>
  </si>
  <si>
    <t>$474</t>
  </si>
  <si>
    <t>$4006</t>
  </si>
  <si>
    <t>$762</t>
  </si>
  <si>
    <t>$281</t>
  </si>
  <si>
    <t>$396</t>
  </si>
  <si>
    <t>$674</t>
  </si>
  <si>
    <t>$628</t>
  </si>
  <si>
    <t>$3399</t>
  </si>
  <si>
    <t>$6822</t>
  </si>
  <si>
    <t>$-789</t>
  </si>
  <si>
    <t>$16158</t>
  </si>
  <si>
    <t>$14908</t>
  </si>
  <si>
    <t>$7800</t>
  </si>
  <si>
    <t>$4232</t>
  </si>
  <si>
    <t>$2721</t>
  </si>
  <si>
    <t>$5394</t>
  </si>
  <si>
    <t>$3043</t>
  </si>
  <si>
    <t>$-10635</t>
  </si>
  <si>
    <t>$10191</t>
  </si>
  <si>
    <t>$-2902</t>
  </si>
  <si>
    <t>$19031</t>
  </si>
  <si>
    <t>$13360</t>
  </si>
  <si>
    <t>$10628</t>
  </si>
  <si>
    <t>$1212</t>
  </si>
  <si>
    <t>$7656</t>
  </si>
  <si>
    <t>$331</t>
  </si>
  <si>
    <t>$-3495</t>
  </si>
  <si>
    <t>$6915</t>
  </si>
  <si>
    <t>$2630</t>
  </si>
  <si>
    <t>$-12259</t>
  </si>
  <si>
    <t>$1020</t>
  </si>
  <si>
    <t>$6156</t>
  </si>
  <si>
    <t>$-9453</t>
  </si>
  <si>
    <t>$3145</t>
  </si>
  <si>
    <t>$10188</t>
  </si>
  <si>
    <t>$15686</t>
  </si>
  <si>
    <t>$-4594</t>
  </si>
  <si>
    <t>$941</t>
  </si>
  <si>
    <t>$25326</t>
  </si>
  <si>
    <t>$21974</t>
  </si>
  <si>
    <t>$13109</t>
  </si>
  <si>
    <t>$4268</t>
  </si>
  <si>
    <t>$-589</t>
  </si>
  <si>
    <t>$6438</t>
  </si>
  <si>
    <t>$3110</t>
  </si>
  <si>
    <t>$4074</t>
  </si>
  <si>
    <t>$4436</t>
  </si>
  <si>
    <t>$-1592</t>
  </si>
  <si>
    <t>$7685</t>
  </si>
  <si>
    <t>$6790</t>
  </si>
  <si>
    <t>$11464</t>
  </si>
  <si>
    <t>$11148</t>
  </si>
  <si>
    <t>$18309</t>
  </si>
  <si>
    <t>$6876</t>
  </si>
  <si>
    <t>$2671</t>
  </si>
  <si>
    <t>$2138</t>
  </si>
  <si>
    <t>$3427</t>
  </si>
  <si>
    <t>$6927</t>
  </si>
  <si>
    <t>$8742</t>
  </si>
  <si>
    <t>$187</t>
  </si>
  <si>
    <t>$17887</t>
  </si>
  <si>
    <t>$746</t>
  </si>
  <si>
    <t>$17056</t>
  </si>
  <si>
    <t>$6034</t>
  </si>
  <si>
    <t>$7450</t>
  </si>
  <si>
    <t>$10675</t>
  </si>
  <si>
    <t>$9239</t>
  </si>
  <si>
    <t>$16059</t>
  </si>
  <si>
    <t>$12057</t>
  </si>
  <si>
    <t>$7289</t>
  </si>
  <si>
    <t>$3191</t>
  </si>
  <si>
    <t>$-1763</t>
  </si>
  <si>
    <t>$7038</t>
  </si>
  <si>
    <t>$3010</t>
  </si>
  <si>
    <t>$13563</t>
  </si>
  <si>
    <t>$3188</t>
  </si>
  <si>
    <t>$11607</t>
  </si>
  <si>
    <t>$-5200</t>
  </si>
  <si>
    <t>$41586</t>
  </si>
  <si>
    <t>$4095</t>
  </si>
  <si>
    <t>$2473</t>
  </si>
  <si>
    <t>$-222</t>
  </si>
  <si>
    <t>$9928</t>
  </si>
  <si>
    <t>$1377</t>
  </si>
  <si>
    <t>$15467</t>
  </si>
  <si>
    <t>$5072</t>
  </si>
  <si>
    <t>$9656</t>
  </si>
  <si>
    <t>$14720</t>
  </si>
  <si>
    <t>$14503</t>
  </si>
  <si>
    <t>$15417</t>
  </si>
  <si>
    <t>$8848</t>
  </si>
  <si>
    <t>$12527</t>
  </si>
  <si>
    <t>$14159</t>
  </si>
  <si>
    <t>$-8018</t>
  </si>
  <si>
    <t>$8646</t>
  </si>
  <si>
    <t>$5992</t>
  </si>
  <si>
    <t>$3628</t>
  </si>
  <si>
    <t>$9092</t>
  </si>
  <si>
    <t>$4467</t>
  </si>
  <si>
    <t>$2580</t>
  </si>
  <si>
    <t>$3970</t>
  </si>
  <si>
    <t>$7965</t>
  </si>
  <si>
    <t>$600</t>
  </si>
  <si>
    <t>$152</t>
  </si>
  <si>
    <t>$11245</t>
  </si>
  <si>
    <t>$16985</t>
  </si>
  <si>
    <t>$-2042</t>
  </si>
  <si>
    <t>$5064</t>
  </si>
  <si>
    <t>$-3321</t>
  </si>
  <si>
    <t>$657</t>
  </si>
  <si>
    <t>$784</t>
  </si>
  <si>
    <t>$2088</t>
  </si>
  <si>
    <t>$4217</t>
  </si>
  <si>
    <t>$4653</t>
  </si>
  <si>
    <t>$-3754</t>
  </si>
  <si>
    <t>$5201</t>
  </si>
  <si>
    <t>$5156</t>
  </si>
  <si>
    <t>$25788</t>
  </si>
  <si>
    <t>$20102</t>
  </si>
  <si>
    <t>$9857</t>
  </si>
  <si>
    <t>$36093</t>
  </si>
  <si>
    <t>$11292</t>
  </si>
  <si>
    <t>$4394</t>
  </si>
  <si>
    <t>$7473</t>
  </si>
  <si>
    <t>$1511</t>
  </si>
  <si>
    <t>$-492</t>
  </si>
  <si>
    <t>$4233</t>
  </si>
  <si>
    <t>$2640</t>
  </si>
  <si>
    <t>$11876</t>
  </si>
  <si>
    <t>$15875</t>
  </si>
  <si>
    <t>$12226</t>
  </si>
  <si>
    <t>$13770</t>
  </si>
  <si>
    <t>$14538</t>
  </si>
  <si>
    <t>$2190</t>
  </si>
  <si>
    <t>$-1682</t>
  </si>
  <si>
    <t>$2400</t>
  </si>
  <si>
    <t>$7632</t>
  </si>
  <si>
    <t>$620</t>
  </si>
  <si>
    <t>$2633</t>
  </si>
  <si>
    <t>$4905</t>
  </si>
  <si>
    <t>$446</t>
  </si>
  <si>
    <t>$1890</t>
  </si>
  <si>
    <t>$2472</t>
  </si>
  <si>
    <t>$544</t>
  </si>
  <si>
    <t>$-1693</t>
  </si>
  <si>
    <t>$877</t>
  </si>
  <si>
    <t>$12741</t>
  </si>
  <si>
    <t>$8656</t>
  </si>
  <si>
    <t>$5332</t>
  </si>
  <si>
    <t>$19545</t>
  </si>
  <si>
    <t>$-4355</t>
  </si>
  <si>
    <t>$3460</t>
  </si>
  <si>
    <t>$2167</t>
  </si>
  <si>
    <t>$14987</t>
  </si>
  <si>
    <t>$1828</t>
  </si>
  <si>
    <t>$3565</t>
  </si>
  <si>
    <t>$5891</t>
  </si>
  <si>
    <t>$1353</t>
  </si>
  <si>
    <t>$5207</t>
  </si>
  <si>
    <t>$5717</t>
  </si>
  <si>
    <t>$6742</t>
  </si>
  <si>
    <t>$12315</t>
  </si>
  <si>
    <t>$12212</t>
  </si>
  <si>
    <t>$9555</t>
  </si>
  <si>
    <t>$-66</t>
  </si>
  <si>
    <t>$17942</t>
  </si>
  <si>
    <t>$15573</t>
  </si>
  <si>
    <t>$2327</t>
  </si>
  <si>
    <t>$3652</t>
  </si>
  <si>
    <t>$10311</t>
  </si>
  <si>
    <t>$3829</t>
  </si>
  <si>
    <t>$654</t>
  </si>
  <si>
    <t>$8271</t>
  </si>
  <si>
    <t>$3953</t>
  </si>
  <si>
    <t>$10562</t>
  </si>
  <si>
    <t>$1867</t>
  </si>
  <si>
    <t>$2887</t>
  </si>
  <si>
    <t>$4537</t>
  </si>
  <si>
    <t>$2962</t>
  </si>
  <si>
    <t>$17831</t>
  </si>
  <si>
    <t>$5537</t>
  </si>
  <si>
    <t>$27837</t>
  </si>
  <si>
    <t>$3721</t>
  </si>
  <si>
    <t>$4847</t>
  </si>
  <si>
    <t>$-3849</t>
  </si>
  <si>
    <t>$-259</t>
  </si>
  <si>
    <t>$3317</t>
  </si>
  <si>
    <t>$8952</t>
  </si>
  <si>
    <t>$4365</t>
  </si>
  <si>
    <t>$4571</t>
  </si>
  <si>
    <t>$46214</t>
  </si>
  <si>
    <t>$46709</t>
  </si>
  <si>
    <t>$7754</t>
  </si>
  <si>
    <t>$5733</t>
  </si>
  <si>
    <t>$2849</t>
  </si>
  <si>
    <t>$2377</t>
  </si>
  <si>
    <t>$8526</t>
  </si>
  <si>
    <t>$4035</t>
  </si>
  <si>
    <t>$-6194</t>
  </si>
  <si>
    <t>$2306</t>
  </si>
  <si>
    <t>$4369</t>
  </si>
  <si>
    <t>$-886</t>
  </si>
  <si>
    <t>$1125</t>
  </si>
  <si>
    <t>$4314</t>
  </si>
  <si>
    <t>$230</t>
  </si>
  <si>
    <t>$5983</t>
  </si>
  <si>
    <t>$2404</t>
  </si>
  <si>
    <t>$3614</t>
  </si>
  <si>
    <t>$2914</t>
  </si>
  <si>
    <t>$4947</t>
  </si>
  <si>
    <t>$5782</t>
  </si>
  <si>
    <t>$3544</t>
  </si>
  <si>
    <t>$4417</t>
  </si>
  <si>
    <t>$284</t>
  </si>
  <si>
    <t>$1431</t>
  </si>
  <si>
    <t>$7765</t>
  </si>
  <si>
    <t>$1115</t>
  </si>
  <si>
    <t>$5364</t>
  </si>
  <si>
    <t>$-74</t>
  </si>
  <si>
    <t>$2249</t>
  </si>
  <si>
    <t>$3610</t>
  </si>
  <si>
    <t>$1916</t>
  </si>
  <si>
    <t>$319</t>
  </si>
  <si>
    <t>$5325</t>
  </si>
  <si>
    <t>$1351</t>
  </si>
  <si>
    <t>$5019</t>
  </si>
  <si>
    <t>$7426</t>
  </si>
  <si>
    <t>$-4311</t>
  </si>
  <si>
    <t>$4270</t>
  </si>
  <si>
    <t>$2680</t>
  </si>
  <si>
    <t>$1337</t>
  </si>
  <si>
    <t>$-3292</t>
  </si>
  <si>
    <t>$5097</t>
  </si>
  <si>
    <t>$3450</t>
  </si>
  <si>
    <t>$482</t>
  </si>
  <si>
    <t>$1846</t>
  </si>
  <si>
    <t>$17218</t>
  </si>
  <si>
    <t>$-7280</t>
  </si>
  <si>
    <t>$12946</t>
  </si>
  <si>
    <t>$2426</t>
  </si>
  <si>
    <t>$3053</t>
  </si>
  <si>
    <t>$2179</t>
  </si>
  <si>
    <t>$3388</t>
  </si>
  <si>
    <t>$7921</t>
  </si>
  <si>
    <t>$4543</t>
  </si>
  <si>
    <t>$3208</t>
  </si>
  <si>
    <t>$5886</t>
  </si>
  <si>
    <t>$2707</t>
  </si>
  <si>
    <t>$7934</t>
  </si>
  <si>
    <t>$1017</t>
  </si>
  <si>
    <t>$6079</t>
  </si>
  <si>
    <t>$23661</t>
  </si>
  <si>
    <t>$21410</t>
  </si>
  <si>
    <t>$7354</t>
  </si>
  <si>
    <t>$3547</t>
  </si>
  <si>
    <t>$940</t>
  </si>
  <si>
    <t>$4505</t>
  </si>
  <si>
    <t>$3528</t>
  </si>
  <si>
    <t>$7796</t>
  </si>
  <si>
    <t>$8897</t>
  </si>
  <si>
    <t>$2547</t>
  </si>
  <si>
    <t>$11164</t>
  </si>
  <si>
    <t>$1214</t>
  </si>
  <si>
    <t>$2302</t>
  </si>
  <si>
    <t>$4494</t>
  </si>
  <si>
    <t>$1477</t>
  </si>
  <si>
    <t>$4878</t>
  </si>
  <si>
    <t>$22503</t>
  </si>
  <si>
    <t>$671</t>
  </si>
  <si>
    <t>$3777</t>
  </si>
  <si>
    <t>$3447</t>
  </si>
  <si>
    <t>$1287</t>
  </si>
  <si>
    <t>$11762</t>
  </si>
  <si>
    <t>$5468</t>
  </si>
  <si>
    <t>$13012</t>
  </si>
  <si>
    <t>$2695</t>
  </si>
  <si>
    <t>$11939</t>
  </si>
  <si>
    <t>$995</t>
  </si>
  <si>
    <t>$2324</t>
  </si>
  <si>
    <t>$9500</t>
  </si>
  <si>
    <t>$15369</t>
  </si>
  <si>
    <t>$15259</t>
  </si>
  <si>
    <t>$172</t>
  </si>
  <si>
    <t>$1252</t>
  </si>
  <si>
    <t>$9475</t>
  </si>
  <si>
    <t>$4476</t>
  </si>
  <si>
    <t>$4895</t>
  </si>
  <si>
    <t>$9618</t>
  </si>
  <si>
    <t>$12346</t>
  </si>
  <si>
    <t>$2846</t>
  </si>
  <si>
    <t>$1774</t>
  </si>
  <si>
    <t>$3857</t>
  </si>
  <si>
    <t>$1124</t>
  </si>
  <si>
    <t>$1982</t>
  </si>
  <si>
    <t>$1140</t>
  </si>
  <si>
    <t>$3082</t>
  </si>
  <si>
    <t>$-154</t>
  </si>
  <si>
    <t>$-576</t>
  </si>
  <si>
    <t>$16113</t>
  </si>
  <si>
    <t>$8589</t>
  </si>
  <si>
    <t>$5010</t>
  </si>
  <si>
    <t>$35</t>
  </si>
  <si>
    <t>$3496</t>
  </si>
  <si>
    <t>$3561</t>
  </si>
  <si>
    <t>$6817</t>
  </si>
  <si>
    <t>$7194</t>
  </si>
  <si>
    <t>$1039</t>
  </si>
  <si>
    <t>$17085</t>
  </si>
  <si>
    <t>$1126</t>
  </si>
  <si>
    <t>$-3981</t>
  </si>
  <si>
    <t>$2339</t>
  </si>
  <si>
    <t>$2920</t>
  </si>
  <si>
    <t>$9577</t>
  </si>
  <si>
    <t>$10943</t>
  </si>
  <si>
    <t>$2526</t>
  </si>
  <si>
    <t>$14945</t>
  </si>
  <si>
    <t>$13605</t>
  </si>
  <si>
    <t>$16894</t>
  </si>
  <si>
    <t>$27395</t>
  </si>
  <si>
    <t>$2632</t>
  </si>
  <si>
    <t>$2326</t>
  </si>
  <si>
    <t>$6309</t>
  </si>
  <si>
    <t>$819</t>
  </si>
  <si>
    <t>$11004</t>
  </si>
  <si>
    <t>$4914</t>
  </si>
  <si>
    <t>$-1332</t>
  </si>
  <si>
    <t>$-423</t>
  </si>
  <si>
    <t>$10966</t>
  </si>
  <si>
    <t>$15429</t>
  </si>
  <si>
    <t>$3316</t>
  </si>
  <si>
    <t>$-181</t>
  </si>
  <si>
    <t>$10798</t>
  </si>
  <si>
    <t>$5915</t>
  </si>
  <si>
    <t>$2780</t>
  </si>
  <si>
    <t>$6393</t>
  </si>
  <si>
    <t>$-2027</t>
  </si>
  <si>
    <t>$3640</t>
  </si>
  <si>
    <t>$38214</t>
  </si>
  <si>
    <t>$17181</t>
  </si>
  <si>
    <t>$10239</t>
  </si>
  <si>
    <t>$8309</t>
  </si>
  <si>
    <t>$9660</t>
  </si>
  <si>
    <t>$11048</t>
  </si>
  <si>
    <t>$4322</t>
  </si>
  <si>
    <t>$3752</t>
  </si>
  <si>
    <t>$2194</t>
  </si>
  <si>
    <t>$9282</t>
  </si>
  <si>
    <t>$1956</t>
  </si>
  <si>
    <t>$1155</t>
  </si>
  <si>
    <t>$3805</t>
  </si>
  <si>
    <t>$3221</t>
  </si>
  <si>
    <t>$3567</t>
  </si>
  <si>
    <t>$1647</t>
  </si>
  <si>
    <t>$28467</t>
  </si>
  <si>
    <t>$23172</t>
  </si>
  <si>
    <t>$24013</t>
  </si>
  <si>
    <t>$25742</t>
  </si>
  <si>
    <t>$16205</t>
  </si>
  <si>
    <t>$38829</t>
  </si>
  <si>
    <t>$21133</t>
  </si>
  <si>
    <t>$30584</t>
  </si>
  <si>
    <t>$13834</t>
  </si>
  <si>
    <t>$21390</t>
  </si>
  <si>
    <t>$-1959</t>
  </si>
  <si>
    <t>$-713</t>
  </si>
  <si>
    <t>$2016</t>
  </si>
  <si>
    <t>$2769</t>
  </si>
  <si>
    <t>$535</t>
  </si>
  <si>
    <t>$4818</t>
  </si>
  <si>
    <t>$2263</t>
  </si>
  <si>
    <t>$5994</t>
  </si>
  <si>
    <t>$3524</t>
  </si>
  <si>
    <t>$-94</t>
  </si>
  <si>
    <t>$549</t>
  </si>
  <si>
    <t>$14458</t>
  </si>
  <si>
    <t>$6169</t>
  </si>
  <si>
    <t>$1558</t>
  </si>
  <si>
    <t>$3464</t>
  </si>
  <si>
    <t>$2150</t>
  </si>
  <si>
    <t>$1113</t>
  </si>
  <si>
    <t>$3952</t>
  </si>
  <si>
    <t>$2792</t>
  </si>
  <si>
    <t>$3131</t>
  </si>
  <si>
    <t>$7609</t>
  </si>
  <si>
    <t>$652</t>
  </si>
  <si>
    <t>$2465</t>
  </si>
  <si>
    <t>$283</t>
  </si>
  <si>
    <t>$2930</t>
  </si>
  <si>
    <t>$2034</t>
  </si>
  <si>
    <t>$1814</t>
  </si>
  <si>
    <t>$9947</t>
  </si>
  <si>
    <t>$3308</t>
  </si>
  <si>
    <t>$11516</t>
  </si>
  <si>
    <t>$2804</t>
  </si>
  <si>
    <t>$4202</t>
  </si>
  <si>
    <t>$1885</t>
  </si>
  <si>
    <t>$2070</t>
  </si>
  <si>
    <t>$-4561</t>
  </si>
  <si>
    <t>$1851</t>
  </si>
  <si>
    <t>$3093</t>
  </si>
  <si>
    <t>$3600</t>
  </si>
  <si>
    <t>$31422</t>
  </si>
  <si>
    <t>$1917</t>
  </si>
  <si>
    <t>$2240</t>
  </si>
  <si>
    <t>$974</t>
  </si>
  <si>
    <t>$3631</t>
  </si>
  <si>
    <t>$6387</t>
  </si>
  <si>
    <t>$3468</t>
  </si>
  <si>
    <t>$7640</t>
  </si>
  <si>
    <t>$3792</t>
  </si>
  <si>
    <t>$23433</t>
  </si>
  <si>
    <t>$4229</t>
  </si>
  <si>
    <t>$8362</t>
  </si>
  <si>
    <t>$3494</t>
  </si>
  <si>
    <t>$8428</t>
  </si>
  <si>
    <t>$6533</t>
  </si>
  <si>
    <t>$1156</t>
  </si>
  <si>
    <t>$5280</t>
  </si>
  <si>
    <t>$2214</t>
  </si>
  <si>
    <t>$4204</t>
  </si>
  <si>
    <t>$7278</t>
  </si>
  <si>
    <t>$3839</t>
  </si>
  <si>
    <t>$9292</t>
  </si>
  <si>
    <t>$-8010</t>
  </si>
  <si>
    <t>$3590</t>
  </si>
  <si>
    <t>$65</t>
  </si>
  <si>
    <t>$11309</t>
  </si>
  <si>
    <t>$1980</t>
  </si>
  <si>
    <t>$1216</t>
  </si>
  <si>
    <t>$614</t>
  </si>
  <si>
    <t>$1753</t>
  </si>
  <si>
    <t>$7646</t>
  </si>
  <si>
    <t>$4071</t>
  </si>
  <si>
    <t>$3166</t>
  </si>
  <si>
    <t>$2188</t>
  </si>
  <si>
    <t>$-519</t>
  </si>
  <si>
    <t>$3089</t>
  </si>
  <si>
    <t>$4388</t>
  </si>
  <si>
    <t>$10443</t>
  </si>
  <si>
    <t>$4757</t>
  </si>
  <si>
    <t>$3275</t>
  </si>
  <si>
    <t>$2122</t>
  </si>
  <si>
    <t>$608</t>
  </si>
  <si>
    <t>$7135</t>
  </si>
  <si>
    <t>$10260</t>
  </si>
  <si>
    <t>$717</t>
  </si>
  <si>
    <t>$1865</t>
  </si>
  <si>
    <t>$-3553</t>
  </si>
  <si>
    <t>$1797</t>
  </si>
  <si>
    <t>$17442</t>
  </si>
  <si>
    <t>$6676</t>
  </si>
  <si>
    <t>$452</t>
  </si>
  <si>
    <t>$3720</t>
  </si>
  <si>
    <t>$11669</t>
  </si>
  <si>
    <t>$9000</t>
  </si>
  <si>
    <t>$3078</t>
  </si>
  <si>
    <t>$4094</t>
  </si>
  <si>
    <t>$1409</t>
  </si>
  <si>
    <t>$14662</t>
  </si>
  <si>
    <t>$12163</t>
  </si>
  <si>
    <t>$13069</t>
  </si>
  <si>
    <t>$24721</t>
  </si>
  <si>
    <t>$455</t>
  </si>
  <si>
    <t>$2189</t>
  </si>
  <si>
    <t>$5971</t>
  </si>
  <si>
    <t>$12833</t>
  </si>
  <si>
    <t>$6884</t>
  </si>
  <si>
    <t>$13282</t>
  </si>
  <si>
    <t>$2376</t>
  </si>
  <si>
    <t>$8663</t>
  </si>
  <si>
    <t>$2564</t>
  </si>
  <si>
    <t>$7991</t>
  </si>
  <si>
    <t>$10557</t>
  </si>
  <si>
    <t>$9167</t>
  </si>
  <si>
    <t>$8382</t>
  </si>
  <si>
    <t>$8097</t>
  </si>
  <si>
    <t>$1866</t>
  </si>
  <si>
    <t>$1207</t>
  </si>
  <si>
    <t>$2361</t>
  </si>
  <si>
    <t>$-1600</t>
  </si>
  <si>
    <t>$-4697</t>
  </si>
  <si>
    <t>$8054</t>
  </si>
  <si>
    <t>$3035</t>
  </si>
  <si>
    <t>$-288</t>
  </si>
  <si>
    <t>$1434</t>
  </si>
  <si>
    <t>$7225</t>
  </si>
  <si>
    <t>$6093</t>
  </si>
  <si>
    <t>$10127</t>
  </si>
  <si>
    <t>$5698</t>
  </si>
  <si>
    <t>$5503</t>
  </si>
  <si>
    <t>$6449</t>
  </si>
  <si>
    <t>$5944</t>
  </si>
  <si>
    <t>$2812</t>
  </si>
  <si>
    <t>$2704</t>
  </si>
  <si>
    <t>$9299</t>
  </si>
  <si>
    <t>$2159</t>
  </si>
  <si>
    <t>$2347</t>
  </si>
  <si>
    <t>$-7243</t>
  </si>
  <si>
    <t>$-3961</t>
  </si>
  <si>
    <t>$-9952</t>
  </si>
  <si>
    <t>$1656</t>
  </si>
  <si>
    <t>$4750</t>
  </si>
  <si>
    <t>$2349</t>
  </si>
  <si>
    <t>$-2579</t>
  </si>
  <si>
    <t>$9588</t>
  </si>
  <si>
    <t>$2459</t>
  </si>
  <si>
    <t>$7423</t>
  </si>
  <si>
    <t>$-651</t>
  </si>
  <si>
    <t>$19413</t>
  </si>
  <si>
    <t>$1576</t>
  </si>
  <si>
    <t>$5443</t>
  </si>
  <si>
    <t>$2089</t>
  </si>
  <si>
    <t>$6771</t>
  </si>
  <si>
    <t>$6005</t>
  </si>
  <si>
    <t>$3432</t>
  </si>
  <si>
    <t>$-1102</t>
  </si>
  <si>
    <t>$2246</t>
  </si>
  <si>
    <t>$2674</t>
  </si>
  <si>
    <t>$4125</t>
  </si>
  <si>
    <t>$7722</t>
  </si>
  <si>
    <t>$1960</t>
  </si>
  <si>
    <t>$1016</t>
  </si>
  <si>
    <t>$4924</t>
  </si>
  <si>
    <t>$1271</t>
  </si>
  <si>
    <t>$933</t>
  </si>
  <si>
    <t>$1638</t>
  </si>
  <si>
    <t>$1412</t>
  </si>
  <si>
    <t>$8660</t>
  </si>
  <si>
    <t>$5599</t>
  </si>
  <si>
    <t>$14270</t>
  </si>
  <si>
    <t>$14776</t>
  </si>
  <si>
    <t>$18210</t>
  </si>
  <si>
    <t>$5799</t>
  </si>
  <si>
    <t>$9558</t>
  </si>
  <si>
    <t>$6743</t>
  </si>
  <si>
    <t>$9052</t>
  </si>
  <si>
    <t>$1497</t>
  </si>
  <si>
    <t>$18785</t>
  </si>
  <si>
    <t>$577</t>
  </si>
  <si>
    <t>$25973</t>
  </si>
  <si>
    <t>$2783</t>
  </si>
  <si>
    <t>$-1888</t>
  </si>
  <si>
    <t>$13118</t>
  </si>
  <si>
    <t>$-1059</t>
  </si>
  <si>
    <t>$8651</t>
  </si>
  <si>
    <t>$288</t>
  </si>
  <si>
    <t>$5540</t>
  </si>
  <si>
    <t>$1849</t>
  </si>
  <si>
    <t>$4642</t>
  </si>
  <si>
    <t>$8525</t>
  </si>
  <si>
    <t>$6906</t>
  </si>
  <si>
    <t>$49294</t>
  </si>
  <si>
    <t>$21283</t>
  </si>
  <si>
    <t>$8692</t>
  </si>
  <si>
    <t>$-184</t>
  </si>
  <si>
    <t>$14362</t>
  </si>
  <si>
    <t>$6965</t>
  </si>
  <si>
    <t>$7702</t>
  </si>
  <si>
    <t>$7809</t>
  </si>
  <si>
    <t>$26489</t>
  </si>
  <si>
    <t>$271</t>
  </si>
  <si>
    <t>$24529</t>
  </si>
  <si>
    <t>$399</t>
  </si>
  <si>
    <t>$1009</t>
  </si>
  <si>
    <t>$1204</t>
  </si>
  <si>
    <t>$1073</t>
  </si>
  <si>
    <t>$1843</t>
  </si>
  <si>
    <t>$1192</t>
  </si>
  <si>
    <t>$8353</t>
  </si>
  <si>
    <t>$25003</t>
  </si>
  <si>
    <t>$3148</t>
  </si>
  <si>
    <t>$1256</t>
  </si>
  <si>
    <t>$1274</t>
  </si>
  <si>
    <t>$1657</t>
  </si>
  <si>
    <t>$1896</t>
  </si>
  <si>
    <t>$2875</t>
  </si>
  <si>
    <t>$199</t>
  </si>
  <si>
    <t>$11662</t>
  </si>
  <si>
    <t>$-361</t>
  </si>
  <si>
    <t>$13255</t>
  </si>
  <si>
    <t>$2450</t>
  </si>
  <si>
    <t>$1748</t>
  </si>
  <si>
    <t>$20554</t>
  </si>
  <si>
    <t>$17561</t>
  </si>
  <si>
    <t>$17750</t>
  </si>
  <si>
    <t>$3623</t>
  </si>
  <si>
    <t>$11199</t>
  </si>
  <si>
    <t>$29724</t>
  </si>
  <si>
    <t>$1654</t>
  </si>
  <si>
    <t>$8473</t>
  </si>
  <si>
    <t>$5849</t>
  </si>
  <si>
    <t>$17083</t>
  </si>
  <si>
    <t>$2910</t>
  </si>
  <si>
    <t>$4016</t>
  </si>
  <si>
    <t>$37942</t>
  </si>
  <si>
    <t>$5137</t>
  </si>
  <si>
    <t>$2570</t>
  </si>
  <si>
    <t>$-25</t>
  </si>
  <si>
    <t>$13049</t>
  </si>
  <si>
    <t>$14257</t>
  </si>
  <si>
    <t>$-3997</t>
  </si>
  <si>
    <t>$1206</t>
  </si>
  <si>
    <t>$4963</t>
  </si>
  <si>
    <t>$6342</t>
  </si>
  <si>
    <t>$2109</t>
  </si>
  <si>
    <t>$3452</t>
  </si>
  <si>
    <t>$3040</t>
  </si>
  <si>
    <t>$3486</t>
  </si>
  <si>
    <t>$3288</t>
  </si>
  <si>
    <t>$3256</t>
  </si>
  <si>
    <t>$2732</t>
  </si>
  <si>
    <t>$1164</t>
  </si>
  <si>
    <t>$1679</t>
  </si>
  <si>
    <t>$4655</t>
  </si>
  <si>
    <t>$19750</t>
  </si>
  <si>
    <t>$1776</t>
  </si>
  <si>
    <t>$1791</t>
  </si>
  <si>
    <t>$2155</t>
  </si>
  <si>
    <t>$3056</t>
  </si>
  <si>
    <t>$1592</t>
  </si>
  <si>
    <t>$843</t>
  </si>
  <si>
    <t>$4755</t>
  </si>
  <si>
    <t>$16250</t>
  </si>
  <si>
    <t>$8938</t>
  </si>
  <si>
    <t>$-2290</t>
  </si>
  <si>
    <t>$35580</t>
  </si>
  <si>
    <t>$863</t>
  </si>
  <si>
    <t>$7183</t>
  </si>
  <si>
    <t>$14446</t>
  </si>
  <si>
    <t>$8011</t>
  </si>
  <si>
    <t>$4850</t>
  </si>
  <si>
    <t>$14807</t>
  </si>
  <si>
    <t>$1706</t>
  </si>
  <si>
    <t>$7471</t>
  </si>
  <si>
    <t>$10228</t>
  </si>
  <si>
    <t>$9213</t>
  </si>
  <si>
    <t>$1120</t>
  </si>
  <si>
    <t>$2442</t>
  </si>
  <si>
    <t>$20012</t>
  </si>
  <si>
    <t>$12337</t>
  </si>
  <si>
    <t>$-5236</t>
  </si>
  <si>
    <t>$2187</t>
  </si>
  <si>
    <t>$31717</t>
  </si>
  <si>
    <t>$3706</t>
  </si>
  <si>
    <t>$1469</t>
  </si>
  <si>
    <t>$409</t>
  </si>
  <si>
    <t>$7887</t>
  </si>
  <si>
    <t>$7716</t>
  </si>
  <si>
    <t>$1746</t>
  </si>
  <si>
    <t>$3767</t>
  </si>
  <si>
    <t>$986</t>
  </si>
  <si>
    <t>$20986</t>
  </si>
  <si>
    <t>$15366</t>
  </si>
  <si>
    <t>$-49</t>
  </si>
  <si>
    <t>$12110</t>
  </si>
  <si>
    <t>$9269</t>
  </si>
  <si>
    <t>$-21239</t>
  </si>
  <si>
    <t>$3478</t>
  </si>
  <si>
    <t>$-8791</t>
  </si>
  <si>
    <t>$-19022</t>
  </si>
  <si>
    <t>$-16998</t>
  </si>
  <si>
    <t>$10389</t>
  </si>
  <si>
    <t>$3481</t>
  </si>
  <si>
    <t>$6943</t>
  </si>
  <si>
    <t>$12839</t>
  </si>
  <si>
    <t>$4195</t>
  </si>
  <si>
    <t>$13154</t>
  </si>
  <si>
    <t>$4471</t>
  </si>
  <si>
    <t>$6446</t>
  </si>
  <si>
    <t>$-4565</t>
  </si>
  <si>
    <t>$1615</t>
  </si>
  <si>
    <t>$16454</t>
  </si>
  <si>
    <t>$2369</t>
  </si>
  <si>
    <t>$-216</t>
  </si>
  <si>
    <t>$-14071</t>
  </si>
  <si>
    <t>$14541</t>
  </si>
  <si>
    <t>$6919</t>
  </si>
  <si>
    <t>$3591</t>
  </si>
  <si>
    <t>$6427</t>
  </si>
  <si>
    <t>$5520</t>
  </si>
  <si>
    <t>$-3098</t>
  </si>
  <si>
    <t>$1456</t>
  </si>
  <si>
    <t>$5946</t>
  </si>
  <si>
    <t>$2719</t>
  </si>
  <si>
    <t>$2036</t>
  </si>
  <si>
    <t>$8652</t>
  </si>
  <si>
    <t>$2924</t>
  </si>
  <si>
    <t>$-7093</t>
  </si>
  <si>
    <t>$825</t>
  </si>
  <si>
    <t>$5631</t>
  </si>
  <si>
    <t>$-3230</t>
  </si>
  <si>
    <t>$1429</t>
  </si>
  <si>
    <t>$9616</t>
  </si>
  <si>
    <t>$3836</t>
  </si>
  <si>
    <t>$5924</t>
  </si>
  <si>
    <t>$10116</t>
  </si>
  <si>
    <t>$-43</t>
  </si>
  <si>
    <t>$4936</t>
  </si>
  <si>
    <t>$207</t>
  </si>
  <si>
    <t>$11147</t>
  </si>
  <si>
    <t>$406</t>
  </si>
  <si>
    <t>$9918</t>
  </si>
  <si>
    <t>$7456</t>
  </si>
  <si>
    <t>$10417</t>
  </si>
  <si>
    <t>$11754</t>
  </si>
  <si>
    <t>$7828</t>
  </si>
  <si>
    <t>$10993</t>
  </si>
  <si>
    <t>$9484</t>
  </si>
  <si>
    <t>$11615</t>
  </si>
  <si>
    <t>$11387</t>
  </si>
  <si>
    <t>$12290</t>
  </si>
  <si>
    <t>$10289</t>
  </si>
  <si>
    <t>$5817</t>
  </si>
  <si>
    <t>$10473</t>
  </si>
  <si>
    <t>$10023</t>
  </si>
  <si>
    <t>$11659</t>
  </si>
  <si>
    <t>$11390</t>
  </si>
  <si>
    <t>$8544</t>
  </si>
  <si>
    <t>$5083</t>
  </si>
  <si>
    <t>$32391</t>
  </si>
  <si>
    <t>$1854</t>
  </si>
  <si>
    <t>$20694</t>
  </si>
  <si>
    <t>$6552</t>
  </si>
  <si>
    <t>$30013</t>
  </si>
  <si>
    <t>$-1110</t>
  </si>
  <si>
    <t>$6110</t>
  </si>
  <si>
    <t>$1995</t>
  </si>
  <si>
    <t>$429</t>
  </si>
  <si>
    <t>$13341</t>
  </si>
  <si>
    <t>$6575</t>
  </si>
  <si>
    <t>$4215</t>
  </si>
  <si>
    <t>$3835</t>
  </si>
  <si>
    <t>$26900</t>
  </si>
  <si>
    <t>$4498</t>
  </si>
  <si>
    <t>$-827</t>
  </si>
  <si>
    <t>$2539</t>
  </si>
  <si>
    <t>$-2862</t>
  </si>
  <si>
    <t>$2688</t>
  </si>
  <si>
    <t>$3599</t>
  </si>
  <si>
    <t>$15459</t>
  </si>
  <si>
    <t>$4196</t>
  </si>
  <si>
    <t>$8985</t>
  </si>
  <si>
    <t>$2403</t>
  </si>
  <si>
    <t>$5337</t>
  </si>
  <si>
    <t>$-1212</t>
  </si>
  <si>
    <t>$571</t>
  </si>
  <si>
    <t>$2690</t>
  </si>
  <si>
    <t>$10461</t>
  </si>
  <si>
    <t>$5516</t>
  </si>
  <si>
    <t>$514</t>
  </si>
  <si>
    <t>$6668</t>
  </si>
  <si>
    <t>$8345</t>
  </si>
  <si>
    <t>$6406</t>
  </si>
  <si>
    <t>$1391</t>
  </si>
  <si>
    <t>$2741</t>
  </si>
  <si>
    <t>$9849</t>
  </si>
  <si>
    <t>$1663</t>
  </si>
  <si>
    <t>$9696</t>
  </si>
  <si>
    <t>$13888</t>
  </si>
  <si>
    <t>$2822</t>
  </si>
  <si>
    <t>$5165</t>
  </si>
  <si>
    <t>$20015</t>
  </si>
  <si>
    <t>$3879</t>
  </si>
  <si>
    <t>$8082</t>
  </si>
  <si>
    <t>$13506</t>
  </si>
  <si>
    <t>$32329</t>
  </si>
  <si>
    <t>$1195</t>
  </si>
  <si>
    <t>$7738</t>
  </si>
  <si>
    <t>$2243</t>
  </si>
  <si>
    <t>$8009</t>
  </si>
  <si>
    <t>$45726</t>
  </si>
  <si>
    <t>$-797</t>
  </si>
  <si>
    <t>$2856</t>
  </si>
  <si>
    <t>$3824</t>
  </si>
  <si>
    <t>$10090</t>
  </si>
  <si>
    <t>$835</t>
  </si>
  <si>
    <t>$2066</t>
  </si>
  <si>
    <t>$26154</t>
  </si>
  <si>
    <t>$10409</t>
  </si>
  <si>
    <t>$12671</t>
  </si>
  <si>
    <t>$12723</t>
  </si>
  <si>
    <t>$17280</t>
  </si>
  <si>
    <t>$12350</t>
  </si>
  <si>
    <t>$129294</t>
  </si>
  <si>
    <t>$1969</t>
  </si>
  <si>
    <t>$4486</t>
  </si>
  <si>
    <t>$2234</t>
  </si>
  <si>
    <t>$3622</t>
  </si>
  <si>
    <t>$4654</t>
  </si>
  <si>
    <t>$5324</t>
  </si>
  <si>
    <t>$4022</t>
  </si>
  <si>
    <t>$4378</t>
  </si>
  <si>
    <t>$4315</t>
  </si>
  <si>
    <t>$3601</t>
  </si>
  <si>
    <t>$26865</t>
  </si>
  <si>
    <t>$2108</t>
  </si>
  <si>
    <t>$3390</t>
  </si>
  <si>
    <t>$3445</t>
  </si>
  <si>
    <t>$5002</t>
  </si>
  <si>
    <t>$23114</t>
  </si>
  <si>
    <t>$4355</t>
  </si>
  <si>
    <t>$5655</t>
  </si>
  <si>
    <t>$5401</t>
  </si>
  <si>
    <t>$3531</t>
  </si>
  <si>
    <t>$5255</t>
  </si>
  <si>
    <t>$6107</t>
  </si>
  <si>
    <t>$550</t>
  </si>
  <si>
    <t>$11967</t>
  </si>
  <si>
    <t>$12743</t>
  </si>
  <si>
    <t>$1777</t>
  </si>
  <si>
    <t>$1388</t>
  </si>
  <si>
    <t>$6288</t>
  </si>
  <si>
    <t>$4379</t>
  </si>
  <si>
    <t>$19754</t>
  </si>
  <si>
    <t>$6413</t>
  </si>
  <si>
    <t>$5429</t>
  </si>
  <si>
    <t>$15052</t>
  </si>
  <si>
    <t>$4680</t>
  </si>
  <si>
    <t>$8987</t>
  </si>
  <si>
    <t>$8368</t>
  </si>
  <si>
    <t>$7592</t>
  </si>
  <si>
    <t>$3298</t>
  </si>
  <si>
    <t>$11226</t>
  </si>
  <si>
    <t>$29297</t>
  </si>
  <si>
    <t>$1498</t>
  </si>
  <si>
    <t>$-1605</t>
  </si>
  <si>
    <t>$15904</t>
  </si>
  <si>
    <t>$3848</t>
  </si>
  <si>
    <t>$10360</t>
  </si>
  <si>
    <t>$-4145</t>
  </si>
  <si>
    <t>$8733</t>
  </si>
  <si>
    <t>$9640</t>
  </si>
  <si>
    <t>$13869</t>
  </si>
  <si>
    <t>$5875</t>
  </si>
  <si>
    <t>$-489</t>
  </si>
  <si>
    <t>$8293</t>
  </si>
  <si>
    <t>$13054</t>
  </si>
  <si>
    <t>$6138</t>
  </si>
  <si>
    <t>$2740</t>
  </si>
  <si>
    <t>$2053</t>
  </si>
  <si>
    <t>$2673</t>
  </si>
  <si>
    <t>$3290</t>
  </si>
  <si>
    <t>$-1950</t>
  </si>
  <si>
    <t>$21735</t>
  </si>
  <si>
    <t>$-1147</t>
  </si>
  <si>
    <t>$6680</t>
  </si>
  <si>
    <t>$-7421</t>
  </si>
  <si>
    <t>$4603</t>
  </si>
  <si>
    <t>$7533</t>
  </si>
  <si>
    <t>$1897</t>
  </si>
  <si>
    <t>$2064</t>
  </si>
  <si>
    <t>$6012</t>
  </si>
  <si>
    <t>$-449</t>
  </si>
  <si>
    <t>$3245</t>
  </si>
  <si>
    <t>$21424</t>
  </si>
  <si>
    <t>$4230</t>
  </si>
  <si>
    <t>$5617</t>
  </si>
  <si>
    <t>$13102</t>
  </si>
  <si>
    <t>$11118</t>
  </si>
  <si>
    <t>$809</t>
  </si>
  <si>
    <t>$27381</t>
  </si>
  <si>
    <t>$676</t>
  </si>
  <si>
    <t>$13812</t>
  </si>
  <si>
    <t>$-871</t>
  </si>
  <si>
    <t>$-540</t>
  </si>
  <si>
    <t>$4935</t>
  </si>
  <si>
    <t>$15430</t>
  </si>
  <si>
    <t>$5190</t>
  </si>
  <si>
    <t>$3257</t>
  </si>
  <si>
    <t>$-480</t>
  </si>
  <si>
    <t>$2517</t>
  </si>
  <si>
    <t>$22489</t>
  </si>
  <si>
    <t>$-4</t>
  </si>
  <si>
    <t>$5935</t>
  </si>
  <si>
    <t>$854</t>
  </si>
  <si>
    <t>$966</t>
  </si>
  <si>
    <t>$6736</t>
  </si>
  <si>
    <t>$644</t>
  </si>
  <si>
    <t>$-115</t>
  </si>
  <si>
    <t>$17315</t>
  </si>
  <si>
    <t>$2340</t>
  </si>
  <si>
    <t>$2785</t>
  </si>
  <si>
    <t>$7889</t>
  </si>
  <si>
    <t>$17177</t>
  </si>
  <si>
    <t>$2129</t>
  </si>
  <si>
    <t>$20662</t>
  </si>
  <si>
    <t>$1191</t>
  </si>
  <si>
    <t>$1790</t>
  </si>
  <si>
    <t>$81600</t>
  </si>
  <si>
    <t>$8248</t>
  </si>
  <si>
    <t>$5889</t>
  </si>
  <si>
    <t>$20652</t>
  </si>
  <si>
    <t>$18376</t>
  </si>
  <si>
    <t>$3216</t>
  </si>
  <si>
    <t>$6329</t>
  </si>
  <si>
    <t>$2423</t>
  </si>
  <si>
    <t>$2119</t>
  </si>
  <si>
    <t>$17011</t>
  </si>
  <si>
    <t>$6403</t>
  </si>
  <si>
    <t>$3553</t>
  </si>
  <si>
    <t>$8247</t>
  </si>
  <si>
    <t>$3069</t>
  </si>
  <si>
    <t>$865</t>
  </si>
  <si>
    <t>$1881</t>
  </si>
  <si>
    <t>$9963</t>
  </si>
  <si>
    <t>$10543</t>
  </si>
  <si>
    <t>$1868</t>
  </si>
  <si>
    <t>$17526</t>
  </si>
  <si>
    <t>$-2341</t>
  </si>
  <si>
    <t>$4395</t>
  </si>
  <si>
    <t>$43</t>
  </si>
  <si>
    <t>$9749</t>
  </si>
  <si>
    <t>$950</t>
  </si>
  <si>
    <t>$4670</t>
  </si>
  <si>
    <t>$8105</t>
  </si>
  <si>
    <t>$1601</t>
  </si>
  <si>
    <t>$11237</t>
  </si>
  <si>
    <t>$3890</t>
  </si>
  <si>
    <t>$10604</t>
  </si>
  <si>
    <t>$22499</t>
  </si>
  <si>
    <t>$5945</t>
  </si>
  <si>
    <t>$1710</t>
  </si>
  <si>
    <t>$2430</t>
  </si>
  <si>
    <t>$20906</t>
  </si>
  <si>
    <t>$7523</t>
  </si>
  <si>
    <t>$3994</t>
  </si>
  <si>
    <t>$573</t>
  </si>
  <si>
    <t>$13804</t>
  </si>
  <si>
    <t>$-3196</t>
  </si>
  <si>
    <t>$4672</t>
  </si>
  <si>
    <t>$232</t>
  </si>
  <si>
    <t>$5678</t>
  </si>
  <si>
    <t>$24149</t>
  </si>
  <si>
    <t>$6378</t>
  </si>
  <si>
    <t>$13524</t>
  </si>
  <si>
    <t>$3872</t>
  </si>
  <si>
    <t>$-8</t>
  </si>
  <si>
    <t>$7794</t>
  </si>
  <si>
    <t>$1966</t>
  </si>
  <si>
    <t>$8106</t>
  </si>
  <si>
    <t>$1340</t>
  </si>
  <si>
    <t>$18475</t>
  </si>
  <si>
    <t>$954</t>
  </si>
  <si>
    <t>$2266</t>
  </si>
  <si>
    <t>$1386</t>
  </si>
  <si>
    <t>$1416</t>
  </si>
  <si>
    <t>$-19603</t>
  </si>
  <si>
    <t>$-2906</t>
  </si>
  <si>
    <t>$4659</t>
  </si>
  <si>
    <t>$6566</t>
  </si>
  <si>
    <t>$1702</t>
  </si>
  <si>
    <t>$3616</t>
  </si>
  <si>
    <t>$2132</t>
  </si>
  <si>
    <t>$8122</t>
  </si>
  <si>
    <t>$1320</t>
  </si>
  <si>
    <t>$2163</t>
  </si>
  <si>
    <t>$1316</t>
  </si>
  <si>
    <t>$2587</t>
  </si>
  <si>
    <t>$2860</t>
  </si>
  <si>
    <t>$-1159</t>
  </si>
  <si>
    <t>$-343</t>
  </si>
  <si>
    <t>$23522</t>
  </si>
  <si>
    <t>$-1053</t>
  </si>
  <si>
    <t>$1817</t>
  </si>
  <si>
    <t>$2773</t>
  </si>
  <si>
    <t>$-3775</t>
  </si>
  <si>
    <t>$21225</t>
  </si>
  <si>
    <t>$5792</t>
  </si>
  <si>
    <t>$1367</t>
  </si>
  <si>
    <t>$4609</t>
  </si>
  <si>
    <t>$10985</t>
  </si>
  <si>
    <t>$713</t>
  </si>
  <si>
    <t>$3096</t>
  </si>
  <si>
    <t>$-1074</t>
  </si>
  <si>
    <t>$4097</t>
  </si>
  <si>
    <t>$2738</t>
  </si>
  <si>
    <t>$6021</t>
  </si>
  <si>
    <t>$9409</t>
  </si>
  <si>
    <t>$3001</t>
  </si>
  <si>
    <t>$1484</t>
  </si>
  <si>
    <t>$26661</t>
  </si>
  <si>
    <t>$20696</t>
  </si>
  <si>
    <t>$30545</t>
  </si>
  <si>
    <t>$7499</t>
  </si>
  <si>
    <t>$2501</t>
  </si>
  <si>
    <t>$7235</t>
  </si>
  <si>
    <t>$1827</t>
  </si>
  <si>
    <t>$13221</t>
  </si>
  <si>
    <t>$6384</t>
  </si>
  <si>
    <t>$-48</t>
  </si>
  <si>
    <t>$4557</t>
  </si>
  <si>
    <t>$2619</t>
  </si>
  <si>
    <t>$3276</t>
  </si>
  <si>
    <t>$1731</t>
  </si>
  <si>
    <t>$13901</t>
  </si>
  <si>
    <t>$4151</t>
  </si>
  <si>
    <t>$1394</t>
  </si>
  <si>
    <t>$7526</t>
  </si>
  <si>
    <t>$10014</t>
  </si>
  <si>
    <t>$6696</t>
  </si>
  <si>
    <t>$178</t>
  </si>
  <si>
    <t>$9745</t>
  </si>
  <si>
    <t>$12103</t>
  </si>
  <si>
    <t>$2625</t>
  </si>
  <si>
    <t>$2700</t>
  </si>
  <si>
    <t>$25722</t>
  </si>
  <si>
    <t>$3231</t>
  </si>
  <si>
    <t>$575</t>
  </si>
  <si>
    <t>$1844</t>
  </si>
  <si>
    <t>$989</t>
  </si>
  <si>
    <t>$2414</t>
  </si>
  <si>
    <t>$1565</t>
  </si>
  <si>
    <t>$8725</t>
  </si>
  <si>
    <t>$8847</t>
  </si>
  <si>
    <t>$3438</t>
  </si>
  <si>
    <t>$6730</t>
  </si>
  <si>
    <t>$15484</t>
  </si>
  <si>
    <t>$3073</t>
  </si>
  <si>
    <t>$30384</t>
  </si>
  <si>
    <t>$3516</t>
  </si>
  <si>
    <t>$2121</t>
  </si>
  <si>
    <t>$-3395</t>
  </si>
  <si>
    <t>$12596</t>
  </si>
  <si>
    <t>$3029</t>
  </si>
  <si>
    <t>$8809</t>
  </si>
  <si>
    <t>$6366</t>
  </si>
  <si>
    <t>$1342</t>
  </si>
  <si>
    <t>$1627</t>
  </si>
  <si>
    <t>$1254</t>
  </si>
  <si>
    <t>$-8729</t>
  </si>
  <si>
    <t>$5112</t>
  </si>
  <si>
    <t>$9838</t>
  </si>
  <si>
    <t>$15871</t>
  </si>
  <si>
    <t>$1804</t>
  </si>
  <si>
    <t>$9485</t>
  </si>
  <si>
    <t>$3232</t>
  </si>
  <si>
    <t>$3930</t>
  </si>
  <si>
    <t>$3215</t>
  </si>
  <si>
    <t>$7535</t>
  </si>
  <si>
    <t>$23582</t>
  </si>
  <si>
    <t>$7883</t>
  </si>
  <si>
    <t>$15933</t>
  </si>
  <si>
    <t>$-1628</t>
  </si>
  <si>
    <t>$14176</t>
  </si>
  <si>
    <t>$3083</t>
  </si>
  <si>
    <t>$13475</t>
  </si>
  <si>
    <t>$670</t>
  </si>
  <si>
    <t>$1675</t>
  </si>
  <si>
    <t>$53</t>
  </si>
  <si>
    <t>$11001</t>
  </si>
  <si>
    <t>$12769</t>
  </si>
  <si>
    <t>$-1787</t>
  </si>
  <si>
    <t>$2017</t>
  </si>
  <si>
    <t>$-3971</t>
  </si>
  <si>
    <t>$-12054</t>
  </si>
  <si>
    <t>$17468</t>
  </si>
  <si>
    <t>$10122</t>
  </si>
  <si>
    <t>$18498</t>
  </si>
  <si>
    <t>$7329</t>
  </si>
  <si>
    <t>$2154</t>
  </si>
  <si>
    <t>$3760</t>
  </si>
  <si>
    <t>$13668</t>
  </si>
  <si>
    <t>$6076</t>
  </si>
  <si>
    <t>$2469</t>
  </si>
  <si>
    <t>$2158</t>
  </si>
  <si>
    <t>$419</t>
  </si>
  <si>
    <t>$-843</t>
  </si>
  <si>
    <t>$-518</t>
  </si>
  <si>
    <t>$-5124</t>
  </si>
  <si>
    <t>$1730</t>
  </si>
  <si>
    <t>$13395</t>
  </si>
  <si>
    <t>$13763</t>
  </si>
  <si>
    <t>$12188</t>
  </si>
  <si>
    <t>$14351</t>
  </si>
  <si>
    <t>$13640</t>
  </si>
  <si>
    <t>$16726</t>
  </si>
  <si>
    <t>$13480</t>
  </si>
  <si>
    <t>$3121</t>
  </si>
  <si>
    <t>$5409</t>
  </si>
  <si>
    <t>$695</t>
  </si>
  <si>
    <t>$327</t>
  </si>
  <si>
    <t>$7328</t>
  </si>
  <si>
    <t>$1852</t>
  </si>
  <si>
    <t>$24163</t>
  </si>
  <si>
    <t>$4328</t>
  </si>
  <si>
    <t>$13153</t>
  </si>
  <si>
    <t>$1741</t>
  </si>
  <si>
    <t>$2970</t>
  </si>
  <si>
    <t>$-1764</t>
  </si>
  <si>
    <t>$-20</t>
  </si>
  <si>
    <t>$3830</t>
  </si>
  <si>
    <t>$-3342</t>
  </si>
  <si>
    <t>$7072</t>
  </si>
  <si>
    <t>$7003</t>
  </si>
  <si>
    <t>$-7515</t>
  </si>
  <si>
    <t>$4538</t>
  </si>
  <si>
    <t>$9262</t>
  </si>
  <si>
    <t>$-1121</t>
  </si>
  <si>
    <t>$3662</t>
  </si>
  <si>
    <t>$3764</t>
  </si>
  <si>
    <t>$1604</t>
  </si>
  <si>
    <t>$5466</t>
  </si>
  <si>
    <t>$-13256</t>
  </si>
  <si>
    <t>$9757</t>
  </si>
  <si>
    <t>$9420</t>
  </si>
  <si>
    <t>$6001</t>
  </si>
  <si>
    <t>$5693</t>
  </si>
  <si>
    <t>$1485</t>
  </si>
  <si>
    <t>$6846</t>
  </si>
  <si>
    <t>$19377</t>
  </si>
  <si>
    <t>$-12020</t>
  </si>
  <si>
    <t>$2806</t>
  </si>
  <si>
    <t>$17859</t>
  </si>
  <si>
    <t>$2252</t>
  </si>
  <si>
    <t>$519</t>
  </si>
  <si>
    <t>$1718</t>
  </si>
  <si>
    <t>$444</t>
  </si>
  <si>
    <t>$1087</t>
  </si>
  <si>
    <t>$361</t>
  </si>
  <si>
    <t>$411</t>
  </si>
  <si>
    <t>$56</t>
  </si>
  <si>
    <t>$1245</t>
  </si>
  <si>
    <t>$725</t>
  </si>
  <si>
    <t>$-925</t>
  </si>
  <si>
    <t>$494</t>
  </si>
  <si>
    <t>$2796</t>
  </si>
  <si>
    <t>$926</t>
  </si>
  <si>
    <t>$582</t>
  </si>
  <si>
    <t>$471</t>
  </si>
  <si>
    <t>$1132</t>
  </si>
  <si>
    <t>$6828</t>
  </si>
  <si>
    <t>$-833</t>
  </si>
  <si>
    <t>$2865</t>
  </si>
  <si>
    <t>$748</t>
  </si>
  <si>
    <t>$5890</t>
  </si>
  <si>
    <t>$5379</t>
  </si>
  <si>
    <t>$5848</t>
  </si>
  <si>
    <t>$5969</t>
  </si>
  <si>
    <t>$5147</t>
  </si>
  <si>
    <t>$26563</t>
  </si>
  <si>
    <t>$12487</t>
  </si>
  <si>
    <t>$8980</t>
  </si>
  <si>
    <t>$9351</t>
  </si>
  <si>
    <t>$-1155</t>
  </si>
  <si>
    <t>$5724</t>
  </si>
  <si>
    <t>$7900</t>
  </si>
  <si>
    <t>$1223</t>
  </si>
  <si>
    <t>$6063</t>
  </si>
  <si>
    <t>$7553</t>
  </si>
  <si>
    <t>$7126</t>
  </si>
  <si>
    <t>$14828</t>
  </si>
  <si>
    <t>$5228</t>
  </si>
  <si>
    <t>$3381</t>
  </si>
  <si>
    <t>$37234</t>
  </si>
  <si>
    <t>$8026</t>
  </si>
  <si>
    <t>$68809</t>
  </si>
  <si>
    <t>$10868</t>
  </si>
  <si>
    <t>$-110</t>
  </si>
  <si>
    <t>$10634</t>
  </si>
  <si>
    <t>$8633</t>
  </si>
  <si>
    <t>$5132</t>
  </si>
  <si>
    <t>$5551</t>
  </si>
  <si>
    <t>$-4205</t>
  </si>
  <si>
    <t>$6109</t>
  </si>
  <si>
    <t>$-6708</t>
  </si>
  <si>
    <t>$23380</t>
  </si>
  <si>
    <t>$-4180</t>
  </si>
  <si>
    <t>$-4865</t>
  </si>
  <si>
    <t>$10207</t>
  </si>
  <si>
    <t>$14296</t>
  </si>
  <si>
    <t>$5784</t>
  </si>
  <si>
    <t>$15805</t>
  </si>
  <si>
    <t>$17487</t>
  </si>
  <si>
    <t>$4999</t>
  </si>
  <si>
    <t>$20723</t>
  </si>
  <si>
    <t>$15284</t>
  </si>
  <si>
    <t>$7848</t>
  </si>
  <si>
    <t>$7455</t>
  </si>
  <si>
    <t>$4172</t>
  </si>
  <si>
    <t>$5779</t>
  </si>
  <si>
    <t>$4811</t>
  </si>
  <si>
    <t>$4786</t>
  </si>
  <si>
    <t>$21560</t>
  </si>
  <si>
    <t>$8407</t>
  </si>
  <si>
    <t>$3512</t>
  </si>
  <si>
    <t>$10217</t>
  </si>
  <si>
    <t>$4167</t>
  </si>
  <si>
    <t>$8710</t>
  </si>
  <si>
    <t>$7295</t>
  </si>
  <si>
    <t>$5764</t>
  </si>
  <si>
    <t>$4684</t>
  </si>
  <si>
    <t>$4852</t>
  </si>
  <si>
    <t>$3940</t>
  </si>
  <si>
    <t>$1098</t>
  </si>
  <si>
    <t>$4305</t>
  </si>
  <si>
    <t>$6136</t>
  </si>
  <si>
    <t>$14409</t>
  </si>
  <si>
    <t>$11681</t>
  </si>
  <si>
    <t>$21117</t>
  </si>
  <si>
    <t>$-2043</t>
  </si>
  <si>
    <t>$-2725</t>
  </si>
  <si>
    <t>$5065</t>
  </si>
  <si>
    <t>$11057</t>
  </si>
  <si>
    <t>$31152</t>
  </si>
  <si>
    <t>$29026</t>
  </si>
  <si>
    <t>$3325</t>
  </si>
  <si>
    <t>$-2363</t>
  </si>
  <si>
    <t>$3159</t>
  </si>
  <si>
    <t>$18791</t>
  </si>
  <si>
    <t>$499</t>
  </si>
  <si>
    <t>$1921</t>
  </si>
  <si>
    <t>$2334</t>
  </si>
  <si>
    <t>$4946</t>
  </si>
  <si>
    <t>$3150</t>
  </si>
  <si>
    <t>$1309</t>
  </si>
  <si>
    <t>$2957</t>
  </si>
  <si>
    <t>$4067</t>
  </si>
  <si>
    <t>$5808</t>
  </si>
  <si>
    <t>$8341</t>
  </si>
  <si>
    <t>$10805</t>
  </si>
  <si>
    <t>$38202</t>
  </si>
  <si>
    <t>$34799</t>
  </si>
  <si>
    <t>$5115</t>
  </si>
  <si>
    <t>$4717</t>
  </si>
  <si>
    <t>$-68182</t>
  </si>
  <si>
    <t>$-1185</t>
  </si>
  <si>
    <t>$2667</t>
  </si>
  <si>
    <t>$3820</t>
  </si>
  <si>
    <t>$6877</t>
  </si>
  <si>
    <t>$7244</t>
  </si>
  <si>
    <t>$619</t>
  </si>
  <si>
    <t>$3343</t>
  </si>
  <si>
    <t>$12584</t>
  </si>
  <si>
    <t>$3812</t>
  </si>
  <si>
    <t>$5831</t>
  </si>
  <si>
    <t>$4468</t>
  </si>
  <si>
    <t>$2788</t>
  </si>
  <si>
    <t>$8617</t>
  </si>
  <si>
    <t>$7621</t>
  </si>
  <si>
    <t>$13176</t>
  </si>
  <si>
    <t>$9523</t>
  </si>
  <si>
    <t>$19798</t>
  </si>
  <si>
    <t>$-1891</t>
  </si>
  <si>
    <t>$5123</t>
  </si>
  <si>
    <t>$15525</t>
  </si>
  <si>
    <t>$2331</t>
  </si>
  <si>
    <t>$16314</t>
  </si>
  <si>
    <t>$55</t>
  </si>
  <si>
    <t>$1272</t>
  </si>
  <si>
    <t>$7138</t>
  </si>
  <si>
    <t>$2052</t>
  </si>
  <si>
    <t>$13750</t>
  </si>
  <si>
    <t>$2338</t>
  </si>
  <si>
    <t>$9690</t>
  </si>
  <si>
    <t>$20293</t>
  </si>
  <si>
    <t>$12601</t>
  </si>
  <si>
    <t>$503</t>
  </si>
  <si>
    <t>$1895</t>
  </si>
  <si>
    <t>$2815</t>
  </si>
  <si>
    <t>$1623</t>
  </si>
  <si>
    <t>$8895</t>
  </si>
  <si>
    <t>$1819</t>
  </si>
  <si>
    <t>$4198</t>
  </si>
  <si>
    <t>$931</t>
  </si>
  <si>
    <t>$4641</t>
  </si>
  <si>
    <t>$6584</t>
  </si>
  <si>
    <t>$14199</t>
  </si>
  <si>
    <t>$3247</t>
  </si>
  <si>
    <t>$585</t>
  </si>
  <si>
    <t>$9462</t>
  </si>
  <si>
    <t>$11121</t>
  </si>
  <si>
    <t>$3439</t>
  </si>
  <si>
    <t>$4853</t>
  </si>
  <si>
    <t>$14836</t>
  </si>
  <si>
    <t>$-10406</t>
  </si>
  <si>
    <t>$-13879</t>
  </si>
  <si>
    <t>$792</t>
  </si>
  <si>
    <t>$7810</t>
  </si>
  <si>
    <t>$505</t>
  </si>
  <si>
    <t>$14077</t>
  </si>
  <si>
    <t>$9556</t>
  </si>
  <si>
    <t>$10579</t>
  </si>
  <si>
    <t>$13515</t>
  </si>
  <si>
    <t>$5702</t>
  </si>
  <si>
    <t>$7814</t>
  </si>
  <si>
    <t>$8414</t>
  </si>
  <si>
    <t>$7776</t>
  </si>
  <si>
    <t>$5354</t>
  </si>
  <si>
    <t>$5672</t>
  </si>
  <si>
    <t>$6347</t>
  </si>
  <si>
    <t>$6255</t>
  </si>
  <si>
    <t>$9974</t>
  </si>
  <si>
    <t>$6334</t>
  </si>
  <si>
    <t>$613</t>
  </si>
  <si>
    <t>$1591</t>
  </si>
  <si>
    <t>$3034</t>
  </si>
  <si>
    <t>$777</t>
  </si>
  <si>
    <t>$-2904</t>
  </si>
  <si>
    <t>$14729</t>
  </si>
  <si>
    <t>$1809</t>
  </si>
  <si>
    <t>$9140</t>
  </si>
  <si>
    <t>$12789</t>
  </si>
  <si>
    <t>$10163</t>
  </si>
  <si>
    <t>$14391</t>
  </si>
  <si>
    <t>$10281</t>
  </si>
  <si>
    <t>$8614</t>
  </si>
  <si>
    <t>$12772</t>
  </si>
  <si>
    <t>$5977</t>
  </si>
  <si>
    <t>$9863</t>
  </si>
  <si>
    <t>$8703</t>
  </si>
  <si>
    <t>$2540</t>
  </si>
  <si>
    <t>$4532</t>
  </si>
  <si>
    <t>$6008</t>
  </si>
  <si>
    <t>$6161</t>
  </si>
  <si>
    <t>$4382</t>
  </si>
  <si>
    <t>$5378</t>
  </si>
  <si>
    <t>$5856</t>
  </si>
  <si>
    <t>$10108</t>
  </si>
  <si>
    <t>$16178</t>
  </si>
  <si>
    <t>$9840</t>
  </si>
  <si>
    <t>$12609</t>
  </si>
  <si>
    <t>$7249</t>
  </si>
  <si>
    <t>$4639</t>
  </si>
  <si>
    <t>$11981</t>
  </si>
  <si>
    <t>$13075</t>
  </si>
  <si>
    <t>$12963</t>
  </si>
  <si>
    <t>$10920</t>
  </si>
  <si>
    <t>$-1839</t>
  </si>
  <si>
    <t>$6400</t>
  </si>
  <si>
    <t>$34</t>
  </si>
  <si>
    <t>$6201</t>
  </si>
  <si>
    <t>$8457</t>
  </si>
  <si>
    <t>$4749</t>
  </si>
  <si>
    <t>$1979</t>
  </si>
  <si>
    <t>$5326</t>
  </si>
  <si>
    <t>$3847</t>
  </si>
  <si>
    <t>$14352</t>
  </si>
  <si>
    <t>$7958</t>
  </si>
  <si>
    <t>$5496</t>
  </si>
  <si>
    <t>$4550</t>
  </si>
  <si>
    <t>$6133</t>
  </si>
  <si>
    <t>$11608</t>
  </si>
  <si>
    <t>$8608</t>
  </si>
  <si>
    <t>$13653</t>
  </si>
  <si>
    <t>$6859</t>
  </si>
  <si>
    <t>$9176</t>
  </si>
  <si>
    <t>$7261</t>
  </si>
  <si>
    <t>$12533</t>
  </si>
  <si>
    <t>$6657</t>
  </si>
  <si>
    <t>$6028</t>
  </si>
  <si>
    <t>$6841</t>
  </si>
  <si>
    <t>$5036</t>
  </si>
  <si>
    <t>$4008</t>
  </si>
  <si>
    <t>$3451</t>
  </si>
  <si>
    <t>$4502</t>
  </si>
  <si>
    <t>$1441</t>
  </si>
  <si>
    <t>$2093</t>
  </si>
  <si>
    <t>$11521</t>
  </si>
  <si>
    <t>$11824</t>
  </si>
  <si>
    <t>$13934</t>
  </si>
  <si>
    <t>$2279</t>
  </si>
  <si>
    <t>$7575</t>
  </si>
  <si>
    <t>$10856</t>
  </si>
  <si>
    <t>$15331</t>
  </si>
  <si>
    <t>$9135</t>
  </si>
  <si>
    <t>$11138</t>
  </si>
  <si>
    <t>$10434</t>
  </si>
  <si>
    <t>$17589</t>
  </si>
  <si>
    <t>$13794</t>
  </si>
  <si>
    <t>$9959</t>
  </si>
  <si>
    <t>$9544</t>
  </si>
  <si>
    <t>$4496</t>
  </si>
  <si>
    <t>$7266</t>
  </si>
  <si>
    <t>$2004</t>
  </si>
  <si>
    <t>$9272</t>
  </si>
  <si>
    <t>$5857</t>
  </si>
  <si>
    <t>$7459</t>
  </si>
  <si>
    <t>$8264</t>
  </si>
  <si>
    <t>$6534</t>
  </si>
  <si>
    <t>$4507</t>
  </si>
  <si>
    <t>$7256</t>
  </si>
  <si>
    <t>$1649</t>
  </si>
  <si>
    <t>$8535</t>
  </si>
  <si>
    <t>$3028</t>
  </si>
  <si>
    <t>$4406</t>
  </si>
  <si>
    <t>$5801</t>
  </si>
  <si>
    <t>$6178</t>
  </si>
  <si>
    <t>$5521</t>
  </si>
  <si>
    <t>$16369</t>
  </si>
  <si>
    <t>$9752</t>
  </si>
  <si>
    <t>$7240</t>
  </si>
  <si>
    <t>$12821</t>
  </si>
  <si>
    <t>$1326</t>
  </si>
  <si>
    <t>$822</t>
  </si>
  <si>
    <t>$6851</t>
  </si>
  <si>
    <t>$4927</t>
  </si>
  <si>
    <t>$12428</t>
  </si>
  <si>
    <t>$6619</t>
  </si>
  <si>
    <t>$5917</t>
  </si>
  <si>
    <t>$10516</t>
  </si>
  <si>
    <t>$6972</t>
  </si>
  <si>
    <t>$3993</t>
  </si>
  <si>
    <t>$3250</t>
  </si>
  <si>
    <t>$9567</t>
  </si>
  <si>
    <t>$4442</t>
  </si>
  <si>
    <t>$11002</t>
  </si>
  <si>
    <t>$7954</t>
  </si>
  <si>
    <t>$4155</t>
  </si>
  <si>
    <t>$8195</t>
  </si>
  <si>
    <t>$7430</t>
  </si>
  <si>
    <t>$12624</t>
  </si>
  <si>
    <t>$14074</t>
  </si>
  <si>
    <t>$24510</t>
  </si>
  <si>
    <t>$9276</t>
  </si>
  <si>
    <t>$15245</t>
  </si>
  <si>
    <t>$5852</t>
  </si>
  <si>
    <t>$10475</t>
  </si>
  <si>
    <t>$10008</t>
  </si>
  <si>
    <t>$12227</t>
  </si>
  <si>
    <t>$9541</t>
  </si>
  <si>
    <t>$-2732</t>
  </si>
  <si>
    <t>$13246</t>
  </si>
  <si>
    <t>$7438</t>
  </si>
  <si>
    <t>$7073</t>
  </si>
  <si>
    <t>$7930</t>
  </si>
  <si>
    <t>$5526</t>
  </si>
  <si>
    <t>$7028</t>
  </si>
  <si>
    <t>$7232</t>
  </si>
  <si>
    <t>$7351</t>
  </si>
  <si>
    <t>$40455</t>
  </si>
  <si>
    <t>$16528</t>
  </si>
  <si>
    <t>$18594</t>
  </si>
  <si>
    <t>$1665</t>
  </si>
  <si>
    <t>$8820</t>
  </si>
  <si>
    <t>$960</t>
  </si>
  <si>
    <t>$6993</t>
  </si>
  <si>
    <t>$5252</t>
  </si>
  <si>
    <t>$5459</t>
  </si>
  <si>
    <t>$2250</t>
  </si>
  <si>
    <t>$1410</t>
  </si>
  <si>
    <t>$1282</t>
  </si>
  <si>
    <t>$5368</t>
  </si>
  <si>
    <t>$4865</t>
  </si>
  <si>
    <t>$21096</t>
  </si>
  <si>
    <t>$6000</t>
  </si>
  <si>
    <t>$3699</t>
  </si>
  <si>
    <t>$7146</t>
  </si>
  <si>
    <t>$10219</t>
  </si>
  <si>
    <t>$7860</t>
  </si>
  <si>
    <t>$1780</t>
  </si>
  <si>
    <t>$9827</t>
  </si>
  <si>
    <t>$6538</t>
  </si>
  <si>
    <t>$8023</t>
  </si>
  <si>
    <t>$8096</t>
  </si>
  <si>
    <t>$15818</t>
  </si>
  <si>
    <t>$14229</t>
  </si>
  <si>
    <t>$16585</t>
  </si>
  <si>
    <t>$5102</t>
  </si>
  <si>
    <t>$23374</t>
  </si>
  <si>
    <t>$6289</t>
  </si>
  <si>
    <t>$4765</t>
  </si>
  <si>
    <t>$6503</t>
  </si>
  <si>
    <t>$9395</t>
  </si>
  <si>
    <t>$8329</t>
  </si>
  <si>
    <t>$4770</t>
  </si>
  <si>
    <t>$5262</t>
  </si>
  <si>
    <t>$6057</t>
  </si>
  <si>
    <t>$5735</t>
  </si>
  <si>
    <t>$5442</t>
  </si>
  <si>
    <t>$5234</t>
  </si>
  <si>
    <t>$5734</t>
  </si>
  <si>
    <t>$2800</t>
  </si>
  <si>
    <t>$4969</t>
  </si>
  <si>
    <t>$9267</t>
  </si>
  <si>
    <t>$-4334</t>
  </si>
  <si>
    <t>$21716</t>
  </si>
  <si>
    <t>$340</t>
  </si>
  <si>
    <t>$14299</t>
  </si>
  <si>
    <t>$6374</t>
  </si>
  <si>
    <t>$6541</t>
  </si>
  <si>
    <t>$6123</t>
  </si>
  <si>
    <t>$1923</t>
  </si>
  <si>
    <t>$13822</t>
  </si>
  <si>
    <t>$20034</t>
  </si>
  <si>
    <t>$5365</t>
  </si>
  <si>
    <t>$1507</t>
  </si>
  <si>
    <t>$4283</t>
  </si>
  <si>
    <t>$-7116</t>
  </si>
  <si>
    <t>$12199</t>
  </si>
  <si>
    <t>$9851</t>
  </si>
  <si>
    <t>$2477</t>
  </si>
  <si>
    <t>$3886</t>
  </si>
  <si>
    <t>$3726</t>
  </si>
  <si>
    <t>$5993</t>
  </si>
  <si>
    <t>$7094</t>
  </si>
  <si>
    <t>$11517</t>
  </si>
  <si>
    <t>$2230</t>
  </si>
  <si>
    <t>$12166</t>
  </si>
  <si>
    <t>$3744</t>
  </si>
  <si>
    <t>$6044</t>
  </si>
  <si>
    <t>$2172</t>
  </si>
  <si>
    <t>$16473</t>
  </si>
  <si>
    <t>$5303</t>
  </si>
  <si>
    <t>$2843</t>
  </si>
  <si>
    <t>$565</t>
  </si>
  <si>
    <t>$2749</t>
  </si>
  <si>
    <t>$14304</t>
  </si>
  <si>
    <t>$15283</t>
  </si>
  <si>
    <t>$13589</t>
  </si>
  <si>
    <t>$3955</t>
  </si>
  <si>
    <t>$8802</t>
  </si>
  <si>
    <t>$15775</t>
  </si>
  <si>
    <t>$3754</t>
  </si>
  <si>
    <t>$2534</t>
  </si>
  <si>
    <t>$6094</t>
  </si>
  <si>
    <t>$1423</t>
  </si>
  <si>
    <t>$6617</t>
  </si>
  <si>
    <t>$9512</t>
  </si>
  <si>
    <t>$1825</t>
  </si>
  <si>
    <t>$17812</t>
  </si>
  <si>
    <t>$9369</t>
  </si>
  <si>
    <t>$10593</t>
  </si>
  <si>
    <t>$3259</t>
  </si>
  <si>
    <t>$33477</t>
  </si>
  <si>
    <t>$345</t>
  </si>
  <si>
    <t>$3076</t>
  </si>
  <si>
    <t>$18994</t>
  </si>
  <si>
    <t>$8318</t>
  </si>
  <si>
    <t>$6472</t>
  </si>
  <si>
    <t>$2031</t>
  </si>
  <si>
    <t>$-5049</t>
  </si>
  <si>
    <t>$-780</t>
  </si>
  <si>
    <t>$4517</t>
  </si>
  <si>
    <t>$16692</t>
  </si>
  <si>
    <t>$1850</t>
  </si>
  <si>
    <t>$8828</t>
  </si>
  <si>
    <t>$15271</t>
  </si>
  <si>
    <t>$1973</t>
  </si>
  <si>
    <t>$20885</t>
  </si>
  <si>
    <t>$5320</t>
  </si>
  <si>
    <t>$9117</t>
  </si>
  <si>
    <t>$3120</t>
  </si>
  <si>
    <t>$696</t>
  </si>
  <si>
    <t>$6504</t>
  </si>
  <si>
    <t>$-2182</t>
  </si>
  <si>
    <t>$287</t>
  </si>
  <si>
    <t>$1556</t>
  </si>
  <si>
    <t>$3987</t>
  </si>
  <si>
    <t>$-3357</t>
  </si>
  <si>
    <t>$12373</t>
  </si>
  <si>
    <t>$6295</t>
  </si>
  <si>
    <t>$4952</t>
  </si>
  <si>
    <t>$6240</t>
  </si>
  <si>
    <t>$4127</t>
  </si>
  <si>
    <t>$3291</t>
  </si>
  <si>
    <t>$6708</t>
  </si>
  <si>
    <t>$6431</t>
  </si>
  <si>
    <t>$5140</t>
  </si>
  <si>
    <t>$3118</t>
  </si>
  <si>
    <t>$19563</t>
  </si>
  <si>
    <t>$11222</t>
  </si>
  <si>
    <t>$2354</t>
  </si>
  <si>
    <t>$5208</t>
  </si>
  <si>
    <t>$7873</t>
  </si>
  <si>
    <t>$5086</t>
  </si>
  <si>
    <t>$7165</t>
  </si>
  <si>
    <t>$7521</t>
  </si>
  <si>
    <t>$8315</t>
  </si>
  <si>
    <t>$-44275</t>
  </si>
  <si>
    <t>$2745</t>
  </si>
  <si>
    <t>$3580</t>
  </si>
  <si>
    <t>$13184</t>
  </si>
  <si>
    <t>$7659</t>
  </si>
  <si>
    <t>$-474</t>
  </si>
  <si>
    <t>$-11118</t>
  </si>
  <si>
    <t>$7540</t>
  </si>
  <si>
    <t>$11166</t>
  </si>
  <si>
    <t>$5690</t>
  </si>
  <si>
    <t>$2061</t>
  </si>
  <si>
    <t>$4304</t>
  </si>
  <si>
    <t>$12827</t>
  </si>
  <si>
    <t>$9166</t>
  </si>
  <si>
    <t>$2370</t>
  </si>
  <si>
    <t>$469</t>
  </si>
  <si>
    <t>$-1128</t>
  </si>
  <si>
    <t>$3942</t>
  </si>
  <si>
    <t>$957</t>
  </si>
  <si>
    <t>$1662</t>
  </si>
  <si>
    <t>$1842</t>
  </si>
  <si>
    <t>$39031</t>
  </si>
  <si>
    <t>$10508</t>
  </si>
  <si>
    <t>$3178</t>
  </si>
  <si>
    <t>$-5595</t>
  </si>
  <si>
    <t>$6019</t>
  </si>
  <si>
    <t>$4570</t>
  </si>
  <si>
    <t>$5360</t>
  </si>
  <si>
    <t>$7107</t>
  </si>
  <si>
    <t>$6102</t>
  </si>
  <si>
    <t>$7675</t>
  </si>
  <si>
    <t>$6757</t>
  </si>
  <si>
    <t>$2837</t>
  </si>
  <si>
    <t>$8748</t>
  </si>
  <si>
    <t>$22017</t>
  </si>
  <si>
    <t>$1901</t>
  </si>
  <si>
    <t>$9136</t>
  </si>
  <si>
    <t>$3778</t>
  </si>
  <si>
    <t>$947</t>
  </si>
  <si>
    <t>$4699</t>
  </si>
  <si>
    <t>$5450</t>
  </si>
  <si>
    <t>$10723</t>
  </si>
  <si>
    <t>$5020</t>
  </si>
  <si>
    <t>$2868</t>
  </si>
  <si>
    <t>$1713</t>
  </si>
  <si>
    <t>$43091</t>
  </si>
  <si>
    <t>$6641</t>
  </si>
  <si>
    <t>$-103</t>
  </si>
  <si>
    <t>$6907</t>
  </si>
  <si>
    <t>$-5224</t>
  </si>
  <si>
    <t>$-3901</t>
  </si>
  <si>
    <t>$6573</t>
  </si>
  <si>
    <t>$6479</t>
  </si>
  <si>
    <t>$7411</t>
  </si>
  <si>
    <t>$4007</t>
  </si>
  <si>
    <t>$610</t>
  </si>
  <si>
    <t>$9604</t>
  </si>
  <si>
    <t>$4330</t>
  </si>
  <si>
    <t>$10636</t>
  </si>
  <si>
    <t>$-1415</t>
  </si>
  <si>
    <t>$14098</t>
  </si>
  <si>
    <t>$14773</t>
  </si>
  <si>
    <t>$3529</t>
  </si>
  <si>
    <t>$6712</t>
  </si>
  <si>
    <t>$6970</t>
  </si>
  <si>
    <t>$12627</t>
  </si>
  <si>
    <t>$7366</t>
  </si>
  <si>
    <t>$678</t>
  </si>
  <si>
    <t>$9923</t>
  </si>
  <si>
    <t>$6165</t>
  </si>
  <si>
    <t>$4249</t>
  </si>
  <si>
    <t>$10198</t>
  </si>
  <si>
    <t>$28034</t>
  </si>
  <si>
    <t>$-6689</t>
  </si>
  <si>
    <t>$2200</t>
  </si>
  <si>
    <t>$8684</t>
  </si>
  <si>
    <t>$2396</t>
  </si>
  <si>
    <t>$4122</t>
  </si>
  <si>
    <t>$9020</t>
  </si>
  <si>
    <t>$526</t>
  </si>
  <si>
    <t>$9612</t>
  </si>
  <si>
    <t>$-3131</t>
  </si>
  <si>
    <t>$231</t>
  </si>
  <si>
    <t>$9644</t>
  </si>
  <si>
    <t>$5231</t>
  </si>
  <si>
    <t>$774</t>
  </si>
  <si>
    <t>$69581</t>
  </si>
  <si>
    <t>$212</t>
  </si>
  <si>
    <t>$2148</t>
  </si>
  <si>
    <t>$9157</t>
  </si>
  <si>
    <t>$5266</t>
  </si>
  <si>
    <t>$3228</t>
  </si>
  <si>
    <t>$5069</t>
  </si>
  <si>
    <t>$2415</t>
  </si>
  <si>
    <t>$16150</t>
  </si>
  <si>
    <t>$-5292</t>
  </si>
  <si>
    <t>$-2127</t>
  </si>
  <si>
    <t>$11975</t>
  </si>
  <si>
    <t>$4424</t>
  </si>
  <si>
    <t>$4274</t>
  </si>
  <si>
    <t>$13285</t>
  </si>
  <si>
    <t>$5867</t>
  </si>
  <si>
    <t>$-1473</t>
  </si>
  <si>
    <t>$15290</t>
  </si>
  <si>
    <t>$3443</t>
  </si>
  <si>
    <t>$15076</t>
  </si>
  <si>
    <t>$4630</t>
  </si>
  <si>
    <t>$6934</t>
  </si>
  <si>
    <t>$16226</t>
  </si>
  <si>
    <t>$11329</t>
  </si>
  <si>
    <t>$15616</t>
  </si>
  <si>
    <t>$2585</t>
  </si>
  <si>
    <t>$4271</t>
  </si>
  <si>
    <t>$9866</t>
  </si>
  <si>
    <t>$-6759</t>
  </si>
  <si>
    <t>$-10735</t>
  </si>
  <si>
    <t>$3497</t>
  </si>
  <si>
    <t>$4848</t>
  </si>
  <si>
    <t>$12434</t>
  </si>
  <si>
    <t>$3261</t>
  </si>
  <si>
    <t>$1752</t>
  </si>
  <si>
    <t>$-3187</t>
  </si>
  <si>
    <t>$2142</t>
  </si>
  <si>
    <t>$8958</t>
  </si>
  <si>
    <t>$8416</t>
  </si>
  <si>
    <t>$18659</t>
  </si>
  <si>
    <t>$-3808</t>
  </si>
  <si>
    <t>$23276</t>
  </si>
  <si>
    <t>$2383</t>
  </si>
  <si>
    <t>$4264</t>
  </si>
  <si>
    <t>$-5927</t>
  </si>
  <si>
    <t>$-3048</t>
  </si>
  <si>
    <t>$23343</t>
  </si>
  <si>
    <t>$7078</t>
  </si>
  <si>
    <t>$8151</t>
  </si>
  <si>
    <t>$-4076</t>
  </si>
  <si>
    <t>$2864</t>
  </si>
  <si>
    <t>$3470</t>
  </si>
  <si>
    <t>$14563</t>
  </si>
  <si>
    <t>$-31299</t>
  </si>
  <si>
    <t>$6465</t>
  </si>
  <si>
    <t>$-3036</t>
  </si>
  <si>
    <t>$4806</t>
  </si>
  <si>
    <t>$116</t>
  </si>
  <si>
    <t>$5780</t>
  </si>
  <si>
    <t>$3163</t>
  </si>
  <si>
    <t>$-7484</t>
  </si>
  <si>
    <t>$6213</t>
  </si>
  <si>
    <t>$448</t>
  </si>
  <si>
    <t>$-8843</t>
  </si>
  <si>
    <t>$18551</t>
  </si>
  <si>
    <t>$5308</t>
  </si>
  <si>
    <t>$42626</t>
  </si>
  <si>
    <t>$100</t>
  </si>
  <si>
    <t>$5121</t>
  </si>
  <si>
    <t>$22383</t>
  </si>
  <si>
    <t>$9142</t>
  </si>
  <si>
    <t>$8433</t>
  </si>
  <si>
    <t>$7541</t>
  </si>
  <si>
    <t>$8158</t>
  </si>
  <si>
    <t>$84</t>
  </si>
  <si>
    <t>$3674</t>
  </si>
  <si>
    <t>$15830</t>
  </si>
  <si>
    <t>$9992</t>
  </si>
  <si>
    <t>$9411</t>
  </si>
  <si>
    <t>$5343</t>
  </si>
  <si>
    <t>$8997</t>
  </si>
  <si>
    <t>$6502</t>
  </si>
  <si>
    <t>$7025</t>
  </si>
  <si>
    <t>$733</t>
  </si>
  <si>
    <t>$4439</t>
  </si>
  <si>
    <t>$5514</t>
  </si>
  <si>
    <t>$5022</t>
  </si>
  <si>
    <t>$5044</t>
  </si>
  <si>
    <t>$7834</t>
  </si>
  <si>
    <t>$6078</t>
  </si>
  <si>
    <t>$3585</t>
  </si>
  <si>
    <t>$6864</t>
  </si>
  <si>
    <t>$7475</t>
  </si>
  <si>
    <t>$2778</t>
  </si>
  <si>
    <t>$5555</t>
  </si>
  <si>
    <t>$7246</t>
  </si>
  <si>
    <t>$11810</t>
  </si>
  <si>
    <t>$9715</t>
  </si>
  <si>
    <t>$5415</t>
  </si>
  <si>
    <t>$5286</t>
  </si>
  <si>
    <t>$5751</t>
  </si>
  <si>
    <t>$4584</t>
  </si>
  <si>
    <t>$3896</t>
  </si>
  <si>
    <t>$4771</t>
  </si>
  <si>
    <t>$5744</t>
  </si>
  <si>
    <t>$7886</t>
  </si>
  <si>
    <t>$12678</t>
  </si>
  <si>
    <t>$4559</t>
  </si>
  <si>
    <t>$3880</t>
  </si>
  <si>
    <t>$13893</t>
  </si>
  <si>
    <t>$8745</t>
  </si>
  <si>
    <t>$5753</t>
  </si>
  <si>
    <t>$4163</t>
  </si>
  <si>
    <t>$25073</t>
  </si>
  <si>
    <t>$9031</t>
  </si>
  <si>
    <t>$4688</t>
  </si>
  <si>
    <t>$24188</t>
  </si>
  <si>
    <t>$4545</t>
  </si>
  <si>
    <t>$20250</t>
  </si>
  <si>
    <t>$15000</t>
  </si>
  <si>
    <t>$4501</t>
  </si>
  <si>
    <t>$6735</t>
  </si>
  <si>
    <t>$2655</t>
  </si>
  <si>
    <t>$10696</t>
  </si>
  <si>
    <t>$16849</t>
  </si>
  <si>
    <t>$10952</t>
  </si>
  <si>
    <t>$6048</t>
  </si>
  <si>
    <t>$5865</t>
  </si>
  <si>
    <t>$5026</t>
  </si>
  <si>
    <t>$19901</t>
  </si>
  <si>
    <t>$3071</t>
  </si>
  <si>
    <t>$6870</t>
  </si>
  <si>
    <t>$4027</t>
  </si>
  <si>
    <t>$11554</t>
  </si>
  <si>
    <t>$5477</t>
  </si>
  <si>
    <t>$30636</t>
  </si>
  <si>
    <t>$5363</t>
  </si>
  <si>
    <t>$2861</t>
  </si>
  <si>
    <t>$3793</t>
  </si>
  <si>
    <t>$10137</t>
  </si>
  <si>
    <t>$5777</t>
  </si>
  <si>
    <t>$5962</t>
  </si>
  <si>
    <t>$2977</t>
  </si>
  <si>
    <t>$6818</t>
  </si>
  <si>
    <t>$16197</t>
  </si>
  <si>
    <t>$5024</t>
  </si>
  <si>
    <t>$2264</t>
  </si>
  <si>
    <t>$9273</t>
  </si>
  <si>
    <t>$8133</t>
  </si>
  <si>
    <t>$2235</t>
  </si>
  <si>
    <t>$4301</t>
  </si>
  <si>
    <t>$1420</t>
  </si>
  <si>
    <t>$5554</t>
  </si>
  <si>
    <t>$36</t>
  </si>
  <si>
    <t>$2182</t>
  </si>
  <si>
    <t>$9088</t>
  </si>
  <si>
    <t>$4454</t>
  </si>
  <si>
    <t>$10990</t>
  </si>
  <si>
    <t>$5212</t>
  </si>
  <si>
    <t>$8265</t>
  </si>
  <si>
    <t>$5629</t>
  </si>
  <si>
    <t>$4741</t>
  </si>
  <si>
    <t>$58087</t>
  </si>
  <si>
    <t>$3049</t>
  </si>
  <si>
    <t>$6114</t>
  </si>
  <si>
    <t>$58</t>
  </si>
  <si>
    <t>$2963</t>
  </si>
  <si>
    <t>$10519</t>
  </si>
  <si>
    <t>$2958</t>
  </si>
  <si>
    <t>$5613</t>
  </si>
  <si>
    <t>$14439</t>
  </si>
  <si>
    <t>$3837</t>
  </si>
  <si>
    <t>$2711</t>
  </si>
  <si>
    <t>$5689</t>
  </si>
  <si>
    <t>$5390</t>
  </si>
  <si>
    <t>$9962</t>
  </si>
  <si>
    <t>$8053</t>
  </si>
  <si>
    <t>$13207</t>
  </si>
  <si>
    <t>$66693</t>
  </si>
  <si>
    <t>$8992</t>
  </si>
  <si>
    <t>$7166</t>
  </si>
  <si>
    <t>$7215</t>
  </si>
  <si>
    <t>$8153</t>
  </si>
  <si>
    <t>$8719</t>
  </si>
  <si>
    <t>$10813</t>
  </si>
  <si>
    <t>$8104</t>
  </si>
  <si>
    <t>$68669</t>
  </si>
  <si>
    <t>$9090</t>
  </si>
  <si>
    <t>$12785</t>
  </si>
  <si>
    <t>$26680</t>
  </si>
  <si>
    <t>$7893</t>
  </si>
  <si>
    <t>$6576</t>
  </si>
  <si>
    <t>$21775</t>
  </si>
  <si>
    <t>$7001</t>
  </si>
  <si>
    <t>$13283</t>
  </si>
  <si>
    <t>$6519</t>
  </si>
  <si>
    <t>$6669</t>
  </si>
  <si>
    <t>$6535</t>
  </si>
  <si>
    <t>$5146</t>
  </si>
  <si>
    <t>$5707</t>
  </si>
  <si>
    <t>$5600</t>
  </si>
  <si>
    <t>$10325</t>
  </si>
  <si>
    <t>$5881</t>
  </si>
  <si>
    <t>$6900</t>
  </si>
  <si>
    <t>$7681</t>
  </si>
  <si>
    <t>$4158</t>
  </si>
  <si>
    <t>$2584</t>
  </si>
  <si>
    <t>$4725</t>
  </si>
  <si>
    <t>$10210</t>
  </si>
  <si>
    <t>$27751</t>
  </si>
  <si>
    <t>$89</t>
  </si>
  <si>
    <t>$7245</t>
  </si>
  <si>
    <t>$16499</t>
  </si>
  <si>
    <t>$5506</t>
  </si>
  <si>
    <t>$10948</t>
  </si>
  <si>
    <t>$807</t>
  </si>
  <si>
    <t>$3356</t>
  </si>
  <si>
    <t>$9172</t>
  </si>
  <si>
    <t>$5697</t>
  </si>
  <si>
    <t>$3742</t>
  </si>
  <si>
    <t>$262</t>
  </si>
  <si>
    <t>$15813</t>
  </si>
  <si>
    <t>$2373</t>
  </si>
  <si>
    <t>$7412</t>
  </si>
  <si>
    <t>$5691</t>
  </si>
  <si>
    <t>$8901</t>
  </si>
  <si>
    <t>$8540</t>
  </si>
  <si>
    <t>$14961</t>
  </si>
  <si>
    <t>$8210</t>
  </si>
  <si>
    <t>$3100</t>
  </si>
  <si>
    <t>$13635</t>
  </si>
  <si>
    <t>$9152</t>
  </si>
  <si>
    <t>$3803</t>
  </si>
  <si>
    <t>$4030</t>
  </si>
  <si>
    <t>$4197</t>
  </si>
  <si>
    <t>$7057</t>
  </si>
  <si>
    <t>$5119</t>
  </si>
  <si>
    <t>$5979</t>
  </si>
  <si>
    <t>$760</t>
  </si>
  <si>
    <t>$6088</t>
  </si>
  <si>
    <t>$10934</t>
  </si>
  <si>
    <t>$10592</t>
  </si>
  <si>
    <t>$3002</t>
  </si>
  <si>
    <t>$3650</t>
  </si>
  <si>
    <t>$3921</t>
  </si>
  <si>
    <t>$13805</t>
  </si>
  <si>
    <t>$5134</t>
  </si>
  <si>
    <t>$4257</t>
  </si>
  <si>
    <t>$7704</t>
  </si>
  <si>
    <t>$7189</t>
  </si>
  <si>
    <t>$7305</t>
  </si>
  <si>
    <t>$5486</t>
  </si>
  <si>
    <t>$913</t>
  </si>
  <si>
    <t>$22924</t>
  </si>
  <si>
    <t>$12423</t>
  </si>
  <si>
    <t>$3233</t>
  </si>
  <si>
    <t>$4613</t>
  </si>
  <si>
    <t>$9678</t>
  </si>
  <si>
    <t>$18562</t>
  </si>
  <si>
    <t>$27</t>
  </si>
  <si>
    <t>$11654</t>
  </si>
  <si>
    <t>$18438</t>
  </si>
  <si>
    <t>$6227</t>
  </si>
  <si>
    <t>$4508</t>
  </si>
  <si>
    <t>$3344</t>
  </si>
  <si>
    <t>$2774</t>
  </si>
  <si>
    <t>$6122</t>
  </si>
  <si>
    <t>$16639</t>
  </si>
  <si>
    <t>$649</t>
  </si>
  <si>
    <t>$3315</t>
  </si>
  <si>
    <t>$10499</t>
  </si>
  <si>
    <t>$5544</t>
  </si>
  <si>
    <t>$2735</t>
  </si>
  <si>
    <t>$2105</t>
  </si>
  <si>
    <t>$12078</t>
  </si>
  <si>
    <t>$4089</t>
  </si>
  <si>
    <t>$5141</t>
  </si>
  <si>
    <t>$3916</t>
  </si>
  <si>
    <t>$3387</t>
  </si>
  <si>
    <t>$73</t>
  </si>
  <si>
    <t>$12780</t>
  </si>
  <si>
    <t>$4730</t>
  </si>
  <si>
    <t>$9565</t>
  </si>
  <si>
    <t>$4902</t>
  </si>
  <si>
    <t>$8313</t>
  </si>
  <si>
    <t>$4101</t>
  </si>
  <si>
    <t>$5087</t>
  </si>
  <si>
    <t>$6625</t>
  </si>
  <si>
    <t>$5447</t>
  </si>
  <si>
    <t>$5188</t>
  </si>
  <si>
    <t>$4845</t>
  </si>
  <si>
    <t>$6121</t>
  </si>
  <si>
    <t>$6587</t>
  </si>
  <si>
    <t>$3436</t>
  </si>
  <si>
    <t>$4153</t>
  </si>
  <si>
    <t>$5135</t>
  </si>
  <si>
    <t>$1263</t>
  </si>
  <si>
    <t>$8573</t>
  </si>
  <si>
    <t>$5722</t>
  </si>
  <si>
    <t>$8031</t>
  </si>
  <si>
    <t>$8506</t>
  </si>
  <si>
    <t>$72</t>
  </si>
  <si>
    <t>$7416</t>
  </si>
  <si>
    <t>$4194</t>
  </si>
  <si>
    <t>$2114</t>
  </si>
  <si>
    <t>$5342</t>
  </si>
  <si>
    <t>$8825</t>
  </si>
  <si>
    <t>$13941</t>
  </si>
  <si>
    <t>$13730</t>
  </si>
  <si>
    <t>$49</t>
  </si>
  <si>
    <t>$10095</t>
  </si>
  <si>
    <t>$6501</t>
  </si>
  <si>
    <t>$6266</t>
  </si>
  <si>
    <t>$4470</t>
  </si>
  <si>
    <t>$7480</t>
  </si>
  <si>
    <t>$7744</t>
  </si>
  <si>
    <t>$8920</t>
  </si>
  <si>
    <t>$6977</t>
  </si>
  <si>
    <t>$8841</t>
  </si>
  <si>
    <t>$11005</t>
  </si>
  <si>
    <t>$22255</t>
  </si>
  <si>
    <t>$5798</t>
  </si>
  <si>
    <t>$6631</t>
  </si>
  <si>
    <t>$16384</t>
  </si>
  <si>
    <t>$80</t>
  </si>
  <si>
    <t>$4121</t>
  </si>
  <si>
    <t>$12756</t>
  </si>
  <si>
    <t>$9144</t>
  </si>
  <si>
    <t>$3189</t>
  </si>
  <si>
    <t>$4884</t>
  </si>
  <si>
    <t>$536</t>
  </si>
  <si>
    <t>$5434</t>
  </si>
  <si>
    <t>$6199</t>
  </si>
  <si>
    <t>$5710</t>
  </si>
  <si>
    <t>$3682</t>
  </si>
  <si>
    <t>$5193</t>
  </si>
  <si>
    <t>$3229</t>
  </si>
  <si>
    <t>$3668</t>
  </si>
  <si>
    <t>$3817</t>
  </si>
  <si>
    <t>$7403</t>
  </si>
  <si>
    <t>$12663</t>
  </si>
  <si>
    <t>$18245</t>
  </si>
  <si>
    <t>$7468</t>
  </si>
  <si>
    <t>$6214</t>
  </si>
  <si>
    <t>$5291</t>
  </si>
  <si>
    <t>$8452</t>
  </si>
  <si>
    <t>$6349</t>
  </si>
  <si>
    <t>$2616</t>
  </si>
  <si>
    <t>$11257</t>
  </si>
  <si>
    <t>$9494</t>
  </si>
  <si>
    <t>$3901</t>
  </si>
  <si>
    <t>$10643</t>
  </si>
  <si>
    <t>$3265</t>
  </si>
  <si>
    <t>$7740</t>
  </si>
  <si>
    <t>$16063</t>
  </si>
  <si>
    <t>$130</t>
  </si>
  <si>
    <t>$6415</t>
  </si>
  <si>
    <t>$102</t>
  </si>
  <si>
    <t>$9196</t>
  </si>
  <si>
    <t>$6204</t>
  </si>
  <si>
    <t>$3853</t>
  </si>
  <si>
    <t>$3900</t>
  </si>
  <si>
    <t>$3770</t>
  </si>
  <si>
    <t>$6588</t>
  </si>
  <si>
    <t>$8095</t>
  </si>
  <si>
    <t>$16707</t>
  </si>
  <si>
    <t>$4827</t>
  </si>
  <si>
    <t>$3578</t>
  </si>
  <si>
    <t>$15717</t>
  </si>
  <si>
    <t>$29</t>
  </si>
  <si>
    <t>$3463</t>
  </si>
  <si>
    <t>$7668</t>
  </si>
  <si>
    <t>$2485</t>
  </si>
  <si>
    <t>$6605</t>
  </si>
  <si>
    <t>$6443</t>
  </si>
  <si>
    <t>$2872</t>
  </si>
  <si>
    <t>$5381</t>
  </si>
  <si>
    <t>$11804</t>
  </si>
  <si>
    <t>$4321</t>
  </si>
  <si>
    <t>$5253</t>
  </si>
  <si>
    <t>$15851</t>
  </si>
  <si>
    <t>$10818</t>
  </si>
  <si>
    <t>$352</t>
  </si>
  <si>
    <t>$5318</t>
  </si>
  <si>
    <t>$2762</t>
  </si>
  <si>
    <t>$9138</t>
  </si>
  <si>
    <t>$10860</t>
  </si>
  <si>
    <t>$6128</t>
  </si>
  <si>
    <t>$5612</t>
  </si>
  <si>
    <t>$3572</t>
  </si>
  <si>
    <t>$2915</t>
  </si>
  <si>
    <t>$6292</t>
  </si>
  <si>
    <t>$4070</t>
  </si>
  <si>
    <t>$3800</t>
  </si>
  <si>
    <t>$7349</t>
  </si>
  <si>
    <t>$6546</t>
  </si>
  <si>
    <t>$2348</t>
  </si>
  <si>
    <t>$11787</t>
  </si>
  <si>
    <t>$4116</t>
  </si>
  <si>
    <t>$2322</t>
  </si>
  <si>
    <t>$6645</t>
  </si>
  <si>
    <t>$4870</t>
  </si>
  <si>
    <t>$4657</t>
  </si>
  <si>
    <t>$4165</t>
  </si>
  <si>
    <t>$7687</t>
  </si>
  <si>
    <t>$7764</t>
  </si>
  <si>
    <t>$4792</t>
  </si>
  <si>
    <t>$4974</t>
  </si>
  <si>
    <t>$7994</t>
  </si>
  <si>
    <t>$8479</t>
  </si>
  <si>
    <t>$19642</t>
  </si>
  <si>
    <t>$13308</t>
  </si>
  <si>
    <t>$5499</t>
  </si>
  <si>
    <t>$7063</t>
  </si>
  <si>
    <t>$4408</t>
  </si>
  <si>
    <t>$4727</t>
  </si>
  <si>
    <t>$8669</t>
  </si>
  <si>
    <t>$7910</t>
  </si>
  <si>
    <t>$10177</t>
  </si>
  <si>
    <t>$5290</t>
  </si>
  <si>
    <t>$15050</t>
  </si>
  <si>
    <t>$19568</t>
  </si>
  <si>
    <t>$2137</t>
  </si>
  <si>
    <t>$10203</t>
  </si>
  <si>
    <t>$87</t>
  </si>
  <si>
    <t>$2223</t>
  </si>
  <si>
    <t>$6536</t>
  </si>
  <si>
    <t>$2899</t>
  </si>
  <si>
    <t>$5562</t>
  </si>
  <si>
    <t>$3811</t>
  </si>
  <si>
    <t>$6781</t>
  </si>
  <si>
    <t>$12966</t>
  </si>
  <si>
    <t>$6695</t>
  </si>
  <si>
    <t>$8900</t>
  </si>
  <si>
    <t>$7737</t>
  </si>
  <si>
    <t>$4273</t>
  </si>
  <si>
    <t>$9743</t>
  </si>
  <si>
    <t>$22458</t>
  </si>
  <si>
    <t>$9811</t>
  </si>
  <si>
    <t>$2437</t>
  </si>
  <si>
    <t>$5177</t>
  </si>
  <si>
    <t>$3444</t>
  </si>
  <si>
    <t>$10043</t>
  </si>
  <si>
    <t>$6910</t>
  </si>
  <si>
    <t>$6875</t>
  </si>
  <si>
    <t>$5765</t>
  </si>
  <si>
    <t>$9922</t>
  </si>
  <si>
    <t>$10275</t>
  </si>
  <si>
    <t>$38327</t>
  </si>
  <si>
    <t>$3462</t>
  </si>
  <si>
    <t>$46</t>
  </si>
  <si>
    <t>$10079</t>
  </si>
  <si>
    <t>$5338</t>
  </si>
  <si>
    <t>$4581</t>
  </si>
  <si>
    <t>$1515</t>
  </si>
  <si>
    <t>$7168</t>
  </si>
  <si>
    <t>$3358</t>
  </si>
  <si>
    <t>$12008</t>
  </si>
  <si>
    <t>$5268</t>
  </si>
  <si>
    <t>$8790</t>
  </si>
  <si>
    <t>$15106</t>
  </si>
  <si>
    <t>$6216</t>
  </si>
  <si>
    <t>$21806</t>
  </si>
  <si>
    <t>$6896</t>
  </si>
  <si>
    <t>$7042</t>
  </si>
  <si>
    <t>$7623</t>
  </si>
  <si>
    <t>$7733</t>
  </si>
  <si>
    <t>$7865</t>
  </si>
  <si>
    <t>$5013</t>
  </si>
  <si>
    <t>$12201</t>
  </si>
  <si>
    <t>$7988</t>
  </si>
  <si>
    <t>$14305</t>
  </si>
  <si>
    <t>$14143</t>
  </si>
  <si>
    <t>$7486</t>
  </si>
  <si>
    <t>$10611</t>
  </si>
  <si>
    <t>$7760</t>
  </si>
  <si>
    <t>$16610</t>
  </si>
  <si>
    <t>$8314</t>
  </si>
  <si>
    <t>$459</t>
  </si>
  <si>
    <t>$4333</t>
  </si>
  <si>
    <t>$4312</t>
  </si>
  <si>
    <t>$5565</t>
  </si>
  <si>
    <t>$4546</t>
  </si>
  <si>
    <t>$6706</t>
  </si>
  <si>
    <t>$5091</t>
  </si>
  <si>
    <t>$3696</t>
  </si>
  <si>
    <t>$9477</t>
  </si>
  <si>
    <t>$4262</t>
  </si>
  <si>
    <t>$5114</t>
  </si>
  <si>
    <t>$4821</t>
  </si>
  <si>
    <t>$4761</t>
  </si>
  <si>
    <t>$42</t>
  </si>
  <si>
    <t>$12401</t>
  </si>
  <si>
    <t>$6989</t>
  </si>
  <si>
    <t>$5547</t>
  </si>
  <si>
    <t>$4756</t>
  </si>
  <si>
    <t>$7892</t>
  </si>
  <si>
    <t>$4260</t>
  </si>
  <si>
    <t>$14803</t>
  </si>
  <si>
    <t>$3801</t>
  </si>
  <si>
    <t>$942</t>
  </si>
  <si>
    <t>$1521</t>
  </si>
  <si>
    <t>$3703</t>
  </si>
  <si>
    <t>$6635</t>
  </si>
  <si>
    <t>$35781</t>
  </si>
  <si>
    <t>$1714</t>
  </si>
  <si>
    <t>$5635</t>
  </si>
  <si>
    <t>$7753</t>
  </si>
  <si>
    <t>$6380</t>
  </si>
  <si>
    <t>$4326</t>
  </si>
  <si>
    <t>$5730</t>
  </si>
  <si>
    <t>$13055</t>
  </si>
  <si>
    <t>$2134</t>
  </si>
  <si>
    <t>$15553</t>
  </si>
  <si>
    <t>$3546</t>
  </si>
  <si>
    <t>$10511</t>
  </si>
  <si>
    <t>$2810</t>
  </si>
  <si>
    <t>$5843</t>
  </si>
  <si>
    <t>$204</t>
  </si>
  <si>
    <t>$7037</t>
  </si>
  <si>
    <t>$6506</t>
  </si>
  <si>
    <t>$8334</t>
  </si>
  <si>
    <t>$7919</t>
  </si>
  <si>
    <t>$6537</t>
  </si>
  <si>
    <t>$245</t>
  </si>
  <si>
    <t>$8955</t>
  </si>
  <si>
    <t>$6830</t>
  </si>
  <si>
    <t>$8510</t>
  </si>
  <si>
    <t>$6173</t>
  </si>
  <si>
    <t>$8796</t>
  </si>
  <si>
    <t>$4359</t>
  </si>
  <si>
    <t>$6487</t>
  </si>
  <si>
    <t>$7642</t>
  </si>
  <si>
    <t>$4149</t>
  </si>
  <si>
    <t>$4724</t>
  </si>
  <si>
    <t>$46612</t>
  </si>
  <si>
    <t>$2636</t>
  </si>
  <si>
    <t>$6651</t>
  </si>
  <si>
    <t>$4360</t>
  </si>
  <si>
    <t>$3383</t>
  </si>
  <si>
    <t>$1088</t>
  </si>
  <si>
    <t>$4710</t>
  </si>
  <si>
    <t>$76</t>
  </si>
  <si>
    <t>$4399</t>
  </si>
  <si>
    <t>$75</t>
  </si>
  <si>
    <t>$341</t>
  </si>
  <si>
    <t>$9879</t>
  </si>
  <si>
    <t>$7307</t>
  </si>
  <si>
    <t>$9514</t>
  </si>
  <si>
    <t>$8065</t>
  </si>
  <si>
    <t>$10890</t>
  </si>
  <si>
    <t>$5587</t>
  </si>
  <si>
    <t>$9017</t>
  </si>
  <si>
    <t>$2202</t>
  </si>
  <si>
    <t>$6788</t>
  </si>
  <si>
    <t>$7946</t>
  </si>
  <si>
    <t>$120088</t>
  </si>
  <si>
    <t>$5846</t>
  </si>
  <si>
    <t>$11590</t>
  </si>
  <si>
    <t>$7082</t>
  </si>
  <si>
    <t>$9652</t>
  </si>
  <si>
    <t>$5522</t>
  </si>
  <si>
    <t>$3877</t>
  </si>
  <si>
    <t>$1610</t>
  </si>
  <si>
    <t>$6084</t>
  </si>
  <si>
    <t>$4174</t>
  </si>
  <si>
    <t>$3510</t>
  </si>
  <si>
    <t>$5080</t>
  </si>
  <si>
    <t>$6968</t>
  </si>
  <si>
    <t>$8423</t>
  </si>
  <si>
    <t>$5218</t>
  </si>
  <si>
    <t>$4697</t>
  </si>
  <si>
    <t>$4129</t>
  </si>
  <si>
    <t>$71</t>
  </si>
  <si>
    <t>$5657</t>
  </si>
  <si>
    <t>$10627</t>
  </si>
  <si>
    <t>$6175</t>
  </si>
  <si>
    <t>$7369</t>
  </si>
  <si>
    <t>$5025</t>
  </si>
  <si>
    <t>$4231</t>
  </si>
  <si>
    <t>$13883</t>
  </si>
  <si>
    <t>$3944</t>
  </si>
  <si>
    <t>$6688</t>
  </si>
  <si>
    <t>$4751</t>
  </si>
  <si>
    <t>$3985</t>
  </si>
  <si>
    <t>$5411</t>
  </si>
  <si>
    <t>$4241</t>
  </si>
  <si>
    <t>$4148</t>
  </si>
  <si>
    <t>$9681</t>
  </si>
  <si>
    <t>$5249</t>
  </si>
  <si>
    <t>$5685</t>
  </si>
  <si>
    <t>$2007</t>
  </si>
  <si>
    <t>$1029</t>
  </si>
  <si>
    <t>$3369</t>
  </si>
  <si>
    <t>$4462</t>
  </si>
  <si>
    <t>$260</t>
  </si>
  <si>
    <t>$11008</t>
  </si>
  <si>
    <t>$3826</t>
  </si>
  <si>
    <t>$7363</t>
  </si>
  <si>
    <t>$6142</t>
  </si>
  <si>
    <t>$4250</t>
  </si>
  <si>
    <t>$6556</t>
  </si>
  <si>
    <t>$12810</t>
  </si>
  <si>
    <t>$7904</t>
  </si>
  <si>
    <t>$5493</t>
  </si>
  <si>
    <t>$3021</t>
  </si>
  <si>
    <t>$14901</t>
  </si>
  <si>
    <t>$4793</t>
  </si>
  <si>
    <t>$4012</t>
  </si>
  <si>
    <t>$4307</t>
  </si>
  <si>
    <t>$3195</t>
  </si>
  <si>
    <t>$3271</t>
  </si>
  <si>
    <t>$3716</t>
  </si>
  <si>
    <t>$17485</t>
  </si>
  <si>
    <t>$177590</t>
  </si>
  <si>
    <t>$5225</t>
  </si>
  <si>
    <t>$6687</t>
  </si>
  <si>
    <t>$11553</t>
  </si>
  <si>
    <t>$8750</t>
  </si>
  <si>
    <t>$8041</t>
  </si>
  <si>
    <t>$86</t>
  </si>
  <si>
    <t>$96</t>
  </si>
  <si>
    <t>$81</t>
  </si>
  <si>
    <t>$143</t>
  </si>
  <si>
    <t>$141</t>
  </si>
  <si>
    <t>$827</t>
  </si>
  <si>
    <t>$2276</t>
  </si>
  <si>
    <t>$9820</t>
  </si>
  <si>
    <t>$6754</t>
  </si>
  <si>
    <t>$4669</t>
  </si>
  <si>
    <t>$6837</t>
  </si>
  <si>
    <t>$10259</t>
  </si>
  <si>
    <t>$8654</t>
  </si>
  <si>
    <t>$5788</t>
  </si>
  <si>
    <t>$4746</t>
  </si>
  <si>
    <t>$7636</t>
  </si>
  <si>
    <t>$6336</t>
  </si>
  <si>
    <t>$17135</t>
  </si>
  <si>
    <t>$2492</t>
  </si>
  <si>
    <t>$5479</t>
  </si>
  <si>
    <t>$12750</t>
  </si>
  <si>
    <t>$1522</t>
  </si>
  <si>
    <t>$3007</t>
  </si>
  <si>
    <t>$15115</t>
  </si>
  <si>
    <t>$7230</t>
  </si>
  <si>
    <t>$4334</t>
  </si>
  <si>
    <t>$7145</t>
  </si>
  <si>
    <t>$13163</t>
  </si>
  <si>
    <t>$6392</t>
  </si>
  <si>
    <t>$8797</t>
  </si>
  <si>
    <t>$8561</t>
  </si>
  <si>
    <t>$5408</t>
  </si>
  <si>
    <t>$66</t>
  </si>
  <si>
    <t>$4368</t>
  </si>
  <si>
    <t>$2225</t>
  </si>
  <si>
    <t>$9614</t>
  </si>
  <si>
    <t>$7101</t>
  </si>
  <si>
    <t>$10113</t>
  </si>
  <si>
    <t>$7812</t>
  </si>
  <si>
    <t>$7773</t>
  </si>
  <si>
    <t>$18595</t>
  </si>
  <si>
    <t>$8083</t>
  </si>
  <si>
    <t>$9312</t>
  </si>
  <si>
    <t>$208</t>
  </si>
  <si>
    <t>$5797</t>
  </si>
  <si>
    <t>$7463</t>
  </si>
  <si>
    <t>$6296</t>
  </si>
  <si>
    <t>$7783</t>
  </si>
  <si>
    <t>$7895</t>
  </si>
  <si>
    <t>$3431</t>
  </si>
  <si>
    <t>$7431</t>
  </si>
  <si>
    <t>$8791</t>
  </si>
  <si>
    <t>$37742</t>
  </si>
  <si>
    <t>$8217</t>
  </si>
  <si>
    <t>$8070</t>
  </si>
  <si>
    <t>$9071</t>
  </si>
  <si>
    <t>$7840</t>
  </si>
  <si>
    <t>$3292</t>
  </si>
  <si>
    <t>$30369</t>
  </si>
  <si>
    <t>$91783</t>
  </si>
  <si>
    <t>$7506</t>
  </si>
  <si>
    <t>$2382</t>
  </si>
  <si>
    <t>$2360</t>
  </si>
  <si>
    <t>$2935</t>
  </si>
  <si>
    <t>$5638</t>
  </si>
  <si>
    <t>$14291</t>
  </si>
  <si>
    <t>$5101</t>
  </si>
  <si>
    <t>$4456</t>
  </si>
  <si>
    <t>$4159</t>
  </si>
  <si>
    <t>$301</t>
  </si>
  <si>
    <t>$15789</t>
  </si>
  <si>
    <t>$8394</t>
  </si>
  <si>
    <t>$10823</t>
  </si>
  <si>
    <t>$3409</t>
  </si>
  <si>
    <t>$7614</t>
  </si>
  <si>
    <t>$3922</t>
  </si>
  <si>
    <t>$79</t>
  </si>
  <si>
    <t>$360</t>
  </si>
  <si>
    <t>$7628</t>
  </si>
  <si>
    <t>$14500</t>
  </si>
  <si>
    <t>$4984</t>
  </si>
  <si>
    <t>$5454</t>
  </si>
  <si>
    <t>$10138</t>
  </si>
  <si>
    <t>$10002</t>
  </si>
  <si>
    <t>$1061</t>
  </si>
  <si>
    <t>$14364</t>
  </si>
  <si>
    <t>$13503</t>
  </si>
  <si>
    <t>$10620</t>
  </si>
  <si>
    <t>$5194</t>
  </si>
  <si>
    <t>$11370</t>
  </si>
  <si>
    <t>$2734</t>
  </si>
  <si>
    <t>$10652</t>
  </si>
  <si>
    <t>$959</t>
  </si>
  <si>
    <t>$10250</t>
  </si>
  <si>
    <t>$9594</t>
  </si>
  <si>
    <t>$6293</t>
  </si>
  <si>
    <t>$2705</t>
  </si>
  <si>
    <t>$62</t>
  </si>
  <si>
    <t>$4180</t>
  </si>
  <si>
    <t>$21482</t>
  </si>
  <si>
    <t>$6183</t>
  </si>
  <si>
    <t>$9384</t>
  </si>
  <si>
    <t>$7243</t>
  </si>
  <si>
    <t>$3968</t>
  </si>
  <si>
    <t>$24247</t>
  </si>
  <si>
    <t>$5743</t>
  </si>
  <si>
    <t>$6284</t>
  </si>
  <si>
    <t>$11119</t>
  </si>
  <si>
    <t>$38197</t>
  </si>
  <si>
    <t>$68</t>
  </si>
  <si>
    <t>$5774</t>
  </si>
  <si>
    <t>$4666</t>
  </si>
  <si>
    <t>$3637</t>
  </si>
  <si>
    <t>$13980</t>
  </si>
  <si>
    <t>$2929</t>
  </si>
  <si>
    <t>$3340</t>
  </si>
  <si>
    <t>$3210</t>
  </si>
  <si>
    <t>$2567</t>
  </si>
  <si>
    <t>$5914</t>
  </si>
  <si>
    <t>$13820</t>
  </si>
  <si>
    <t>$55212</t>
  </si>
  <si>
    <t>$2257</t>
  </si>
  <si>
    <t>$13179</t>
  </si>
  <si>
    <t>$12585</t>
  </si>
  <si>
    <t>$4533</t>
  </si>
  <si>
    <t>$7811</t>
  </si>
  <si>
    <t>$3005</t>
  </si>
  <si>
    <t>$10063</t>
  </si>
  <si>
    <t>$3419</t>
  </si>
  <si>
    <t>$4736</t>
  </si>
  <si>
    <t>$10012</t>
  </si>
  <si>
    <t>$4463</t>
  </si>
  <si>
    <t>$15490</t>
  </si>
  <si>
    <t>$3321</t>
  </si>
  <si>
    <t>$4638</t>
  </si>
  <si>
    <t>$5109</t>
  </si>
  <si>
    <t>$6042</t>
  </si>
  <si>
    <t>$6881</t>
  </si>
  <si>
    <t>$8939</t>
  </si>
  <si>
    <t>$11140</t>
  </si>
  <si>
    <t>$4839</t>
  </si>
  <si>
    <t>$9534</t>
  </si>
  <si>
    <t>$6505</t>
  </si>
  <si>
    <t>$8427</t>
  </si>
  <si>
    <t>$5095</t>
  </si>
  <si>
    <t>$4384</t>
  </si>
  <si>
    <t>$4950</t>
  </si>
  <si>
    <t>$7631</t>
  </si>
  <si>
    <t>$3954</t>
  </si>
  <si>
    <t>$8968</t>
  </si>
  <si>
    <t>$3433</t>
  </si>
  <si>
    <t>$4957</t>
  </si>
  <si>
    <t>$9816</t>
  </si>
  <si>
    <t>$6320</t>
  </si>
  <si>
    <t>$6339</t>
  </si>
  <si>
    <t>$10560</t>
  </si>
  <si>
    <t>$7820</t>
  </si>
  <si>
    <t>$9427</t>
  </si>
  <si>
    <t>$4093</t>
  </si>
  <si>
    <t>$9045</t>
  </si>
  <si>
    <t>$11284</t>
  </si>
  <si>
    <t>$4238</t>
  </si>
  <si>
    <t>$18313</t>
  </si>
  <si>
    <t>$14540</t>
  </si>
  <si>
    <t>$5703</t>
  </si>
  <si>
    <t>$44436</t>
  </si>
  <si>
    <t>$6811</t>
  </si>
  <si>
    <t>$12237</t>
  </si>
  <si>
    <t>$11355</t>
  </si>
  <si>
    <t>$5056</t>
  </si>
  <si>
    <t>$3161</t>
  </si>
  <si>
    <t>$7594</t>
  </si>
  <si>
    <t>$6540</t>
  </si>
  <si>
    <t>$8503</t>
  </si>
  <si>
    <t>$7849</t>
  </si>
  <si>
    <t>$8003</t>
  </si>
  <si>
    <t>$7127</t>
  </si>
  <si>
    <t>$3400</t>
  </si>
  <si>
    <t>$5271</t>
  </si>
  <si>
    <t>$6417</t>
  </si>
  <si>
    <t>$4137</t>
  </si>
  <si>
    <t>$9355</t>
  </si>
  <si>
    <t>$7701</t>
  </si>
  <si>
    <t>$3983</t>
  </si>
  <si>
    <t>$2652</t>
  </si>
  <si>
    <t>$6774</t>
  </si>
  <si>
    <t>$7718</t>
  </si>
  <si>
    <t>$9722</t>
  </si>
  <si>
    <t>$5837</t>
  </si>
  <si>
    <t>$5403</t>
  </si>
  <si>
    <t>$20151</t>
  </si>
  <si>
    <t>$9392</t>
  </si>
  <si>
    <t>$11232</t>
  </si>
  <si>
    <t>$21129</t>
  </si>
  <si>
    <t>$13239</t>
  </si>
  <si>
    <t>$8679</t>
  </si>
  <si>
    <t>$11523</t>
  </si>
  <si>
    <t>$9148</t>
  </si>
  <si>
    <t>$12919</t>
  </si>
  <si>
    <t>$3577</t>
  </si>
  <si>
    <t>$3933</t>
  </si>
  <si>
    <t>$194</t>
  </si>
  <si>
    <t>$90</t>
  </si>
  <si>
    <t>$191</t>
  </si>
  <si>
    <t>$5079</t>
  </si>
  <si>
    <t>$69</t>
  </si>
  <si>
    <t>$2763</t>
  </si>
  <si>
    <t>$31128</t>
  </si>
  <si>
    <t>$6646</t>
  </si>
  <si>
    <t>$11545</t>
  </si>
  <si>
    <t>$3461</t>
  </si>
  <si>
    <t>$7482</t>
  </si>
  <si>
    <t>$9266</t>
  </si>
  <si>
    <t>$10007</t>
  </si>
  <si>
    <t>$16812</t>
  </si>
  <si>
    <t>$5510</t>
  </si>
  <si>
    <t>$7216</t>
  </si>
  <si>
    <t>$2647</t>
  </si>
  <si>
    <t>$8613</t>
  </si>
  <si>
    <t>$9896</t>
  </si>
  <si>
    <t>$4904</t>
  </si>
  <si>
    <t>$3867</t>
  </si>
  <si>
    <t>$8718</t>
  </si>
  <si>
    <t>$8376</t>
  </si>
  <si>
    <t>$7044</t>
  </si>
  <si>
    <t>$4327</t>
  </si>
  <si>
    <t>$3094</t>
  </si>
  <si>
    <t>$12264</t>
  </si>
  <si>
    <t>$4123</t>
  </si>
  <si>
    <t>$12113</t>
  </si>
  <si>
    <t>$7268</t>
  </si>
  <si>
    <t>$10877</t>
  </si>
  <si>
    <t>$24558</t>
  </si>
  <si>
    <t>$5148</t>
  </si>
  <si>
    <t>$5423</t>
  </si>
  <si>
    <t>$12514</t>
  </si>
  <si>
    <t>$1547</t>
  </si>
  <si>
    <t>$4881</t>
  </si>
  <si>
    <t>$3855</t>
  </si>
  <si>
    <t>$6269</t>
  </si>
  <si>
    <t>$1539</t>
  </si>
  <si>
    <t>$6159</t>
  </si>
  <si>
    <t>$15546</t>
  </si>
  <si>
    <t>$3286</t>
  </si>
  <si>
    <t>$6462</t>
  </si>
  <si>
    <t>$1370</t>
  </si>
  <si>
    <t>$11682</t>
  </si>
  <si>
    <t>$3022</t>
  </si>
  <si>
    <t>$16616</t>
  </si>
  <si>
    <t>$9806</t>
  </si>
  <si>
    <t>$5159</t>
  </si>
  <si>
    <t>$4063</t>
  </si>
  <si>
    <t>$4967</t>
  </si>
  <si>
    <t>$5569</t>
  </si>
  <si>
    <t>$12058</t>
  </si>
  <si>
    <t>$22679</t>
  </si>
  <si>
    <t>$4682</t>
  </si>
  <si>
    <t>$14123</t>
  </si>
  <si>
    <t>$8298</t>
  </si>
  <si>
    <t>$7182</t>
  </si>
  <si>
    <t>$12389</t>
  </si>
  <si>
    <t>$7590</t>
  </si>
  <si>
    <t>$3382</t>
  </si>
  <si>
    <t>$8808</t>
  </si>
  <si>
    <t>$10976</t>
  </si>
  <si>
    <t>$4956</t>
  </si>
  <si>
    <t>$3772</t>
  </si>
  <si>
    <t>$7515</t>
  </si>
  <si>
    <t>$3828</t>
  </si>
  <si>
    <t>$4637</t>
  </si>
  <si>
    <t>$2880</t>
  </si>
  <si>
    <t>$4894</t>
  </si>
  <si>
    <t>$3475</t>
  </si>
  <si>
    <t>$1579</t>
  </si>
  <si>
    <t>$5103</t>
  </si>
  <si>
    <t>$3319</t>
  </si>
  <si>
    <t>$7581</t>
  </si>
  <si>
    <t>$3881</t>
  </si>
  <si>
    <t>$6191</t>
  </si>
  <si>
    <t>$30599</t>
  </si>
  <si>
    <t>$5380</t>
  </si>
  <si>
    <t>$2993</t>
  </si>
  <si>
    <t>$7143</t>
  </si>
  <si>
    <t>$17356</t>
  </si>
  <si>
    <t>$16651</t>
  </si>
  <si>
    <t>$17846</t>
  </si>
  <si>
    <t>$13685</t>
  </si>
  <si>
    <t>$7972</t>
  </si>
  <si>
    <t>$7161</t>
  </si>
  <si>
    <t>$4663</t>
  </si>
  <si>
    <t>$8189</t>
  </si>
  <si>
    <t>$5958</t>
  </si>
  <si>
    <t>$2525</t>
  </si>
  <si>
    <t>$2952</t>
  </si>
  <si>
    <t>$8770</t>
  </si>
  <si>
    <t>$8384</t>
  </si>
  <si>
    <t>$12774</t>
  </si>
  <si>
    <t>$7780</t>
  </si>
  <si>
    <t>$7201</t>
  </si>
  <si>
    <t>$3849</t>
  </si>
  <si>
    <t>$4531</t>
  </si>
  <si>
    <t>$6304</t>
  </si>
  <si>
    <t>$3589</t>
  </si>
  <si>
    <t>$4549</t>
  </si>
  <si>
    <t>$6318</t>
  </si>
  <si>
    <t>$5619</t>
  </si>
  <si>
    <t>$3794</t>
  </si>
  <si>
    <t>$6127</t>
  </si>
  <si>
    <t>$3943</t>
  </si>
  <si>
    <t>$5575</t>
  </si>
  <si>
    <t>$5232</t>
  </si>
  <si>
    <t>$6046</t>
  </si>
  <si>
    <t>$5535</t>
  </si>
  <si>
    <t>$13186</t>
  </si>
  <si>
    <t>$3132</t>
  </si>
  <si>
    <t>$2703</t>
  </si>
  <si>
    <t>$3338</t>
  </si>
  <si>
    <t>$5296</t>
  </si>
  <si>
    <t>$7128</t>
  </si>
  <si>
    <t>$5426</t>
  </si>
  <si>
    <t>$18037</t>
  </si>
  <si>
    <t>$16764</t>
  </si>
  <si>
    <t>$19357</t>
  </si>
  <si>
    <t>$23749</t>
  </si>
  <si>
    <t>$5053</t>
  </si>
  <si>
    <t>$30596</t>
  </si>
  <si>
    <t>$2483</t>
  </si>
  <si>
    <t>$804</t>
  </si>
  <si>
    <t>$6476</t>
  </si>
  <si>
    <t>$30856</t>
  </si>
  <si>
    <t>$8349</t>
  </si>
  <si>
    <t>$3927</t>
  </si>
  <si>
    <t>$6690</t>
  </si>
  <si>
    <t>$7504</t>
  </si>
  <si>
    <t>$10269</t>
  </si>
  <si>
    <t>$60</t>
  </si>
  <si>
    <t>$7531</t>
  </si>
  <si>
    <t>$7851</t>
  </si>
  <si>
    <t>$4877</t>
  </si>
  <si>
    <t>$12900</t>
  </si>
  <si>
    <t>$5076</t>
  </si>
  <si>
    <t>$2645</t>
  </si>
  <si>
    <t>$5955</t>
  </si>
  <si>
    <t>$7035</t>
  </si>
  <si>
    <t>$6371</t>
  </si>
  <si>
    <t>$4276</t>
  </si>
  <si>
    <t>$4759</t>
  </si>
  <si>
    <t>$9319</t>
  </si>
  <si>
    <t>$8087</t>
  </si>
  <si>
    <t>$10796</t>
  </si>
  <si>
    <t>$7084</t>
  </si>
  <si>
    <t>$77</t>
  </si>
  <si>
    <t>$6693</t>
  </si>
  <si>
    <t>$5270</t>
  </si>
  <si>
    <t>$5572</t>
  </si>
  <si>
    <t>$6939</t>
  </si>
  <si>
    <t>$32</t>
  </si>
  <si>
    <t>$12778</t>
  </si>
  <si>
    <t>$6038</t>
  </si>
  <si>
    <t>$8102</t>
  </si>
  <si>
    <t>$4308</t>
  </si>
  <si>
    <t>$2684</t>
  </si>
  <si>
    <t>$8120</t>
  </si>
  <si>
    <t>$6106</t>
  </si>
  <si>
    <t>$6999</t>
  </si>
  <si>
    <t>$7213</t>
  </si>
  <si>
    <t>$5042</t>
  </si>
  <si>
    <t>$12581</t>
  </si>
  <si>
    <t>$382</t>
  </si>
  <si>
    <t>$10704</t>
  </si>
  <si>
    <t>$4576</t>
  </si>
  <si>
    <t>$7184</t>
  </si>
  <si>
    <t>$8775</t>
  </si>
  <si>
    <t>$7088</t>
  </si>
  <si>
    <t>$7070</t>
  </si>
  <si>
    <t>$158</t>
  </si>
  <si>
    <t>$1264</t>
  </si>
  <si>
    <t>$2544</t>
  </si>
  <si>
    <t>$10792</t>
  </si>
  <si>
    <t>$8347</t>
  </si>
  <si>
    <t>$10271</t>
  </si>
  <si>
    <t>$14399</t>
  </si>
  <si>
    <t>$5240</t>
  </si>
  <si>
    <t>$4954</t>
  </si>
  <si>
    <t>$10358</t>
  </si>
  <si>
    <t>$10173</t>
  </si>
  <si>
    <t>$9461</t>
  </si>
  <si>
    <t>$9955</t>
  </si>
  <si>
    <t>$11789</t>
  </si>
  <si>
    <t>$21406</t>
  </si>
  <si>
    <t>$69485</t>
  </si>
  <si>
    <t>$8530</t>
  </si>
  <si>
    <t>$8776</t>
  </si>
  <si>
    <t>$8507</t>
  </si>
  <si>
    <t>$9553</t>
  </si>
  <si>
    <t>$142343</t>
  </si>
  <si>
    <t>$5111</t>
  </si>
  <si>
    <t>$13088</t>
  </si>
  <si>
    <t>$9581</t>
  </si>
  <si>
    <t>$16165</t>
  </si>
  <si>
    <t>$7566</t>
  </si>
  <si>
    <t>$12305</t>
  </si>
  <si>
    <t>$11065</t>
  </si>
  <si>
    <t>$13204</t>
  </si>
  <si>
    <t>$5621</t>
  </si>
  <si>
    <t>$8554</t>
  </si>
  <si>
    <t>$2857</t>
  </si>
  <si>
    <t>$3385</t>
  </si>
  <si>
    <t>$5517</t>
  </si>
  <si>
    <t>$4516</t>
  </si>
  <si>
    <t>$658</t>
  </si>
  <si>
    <t>$8100</t>
  </si>
  <si>
    <t>$4</t>
  </si>
  <si>
    <t>$7198</t>
  </si>
  <si>
    <t>$7513</t>
  </si>
  <si>
    <t>$5785</t>
  </si>
  <si>
    <t>$677</t>
  </si>
  <si>
    <t>$3920</t>
  </si>
  <si>
    <t>$10431</t>
  </si>
  <si>
    <t>$7711</t>
  </si>
  <si>
    <t>$9718</t>
  </si>
  <si>
    <t>$8111</t>
  </si>
  <si>
    <t>$5465</t>
  </si>
  <si>
    <t>$5721</t>
  </si>
  <si>
    <t>$6758</t>
  </si>
  <si>
    <t>$7880</t>
  </si>
  <si>
    <t>$5404</t>
  </si>
  <si>
    <t>$8550</t>
  </si>
  <si>
    <t>$7421</t>
  </si>
  <si>
    <t>$7915</t>
  </si>
  <si>
    <t>$4583</t>
  </si>
  <si>
    <t>$3542</t>
  </si>
  <si>
    <t>$14293</t>
  </si>
  <si>
    <t>$7272</t>
  </si>
  <si>
    <t>$5523</t>
  </si>
  <si>
    <t>$4975</t>
  </si>
  <si>
    <t>$4411</t>
  </si>
  <si>
    <t>$17211</t>
  </si>
  <si>
    <t>$4190</t>
  </si>
  <si>
    <t>$7260</t>
  </si>
  <si>
    <t>$4734</t>
  </si>
  <si>
    <t>$4774</t>
  </si>
  <si>
    <t>$3804</t>
  </si>
  <si>
    <t>$19</t>
  </si>
  <si>
    <t>$10595</t>
  </si>
  <si>
    <t>$7312</t>
  </si>
  <si>
    <t>$4506</t>
  </si>
  <si>
    <t>$4843</t>
  </si>
  <si>
    <t>$2867</t>
  </si>
  <si>
    <t>$10804</t>
  </si>
  <si>
    <t>$4393</t>
  </si>
  <si>
    <t>$4590</t>
  </si>
  <si>
    <t>$6151</t>
  </si>
  <si>
    <t>$4828</t>
  </si>
  <si>
    <t>$67</t>
  </si>
  <si>
    <t>$9182</t>
  </si>
  <si>
    <t>$3283</t>
  </si>
  <si>
    <t>$6089</t>
  </si>
  <si>
    <t>$9985</t>
  </si>
  <si>
    <t>$7190</t>
  </si>
  <si>
    <t>$9343</t>
  </si>
  <si>
    <t>$412</t>
  </si>
  <si>
    <t>$6452</t>
  </si>
  <si>
    <t>$3282</t>
  </si>
  <si>
    <t>$6935</t>
  </si>
  <si>
    <t>$8995</t>
  </si>
  <si>
    <t>$4708</t>
  </si>
  <si>
    <t>$2577</t>
  </si>
  <si>
    <t>$9726</t>
  </si>
  <si>
    <t>$8917</t>
  </si>
  <si>
    <t>$4179</t>
  </si>
  <si>
    <t>$4619</t>
  </si>
  <si>
    <t>$5961</t>
  </si>
  <si>
    <t>$4982</t>
  </si>
  <si>
    <t>$2314</t>
  </si>
  <si>
    <t>$7362</t>
  </si>
  <si>
    <t>$8139</t>
  </si>
  <si>
    <t>$10145</t>
  </si>
  <si>
    <t>$5329</t>
  </si>
  <si>
    <t>$16051</t>
  </si>
  <si>
    <t>$7434</t>
  </si>
  <si>
    <t>$10001</t>
  </si>
  <si>
    <t>$4140</t>
  </si>
  <si>
    <t>$2468</t>
  </si>
  <si>
    <t>$3473</t>
  </si>
  <si>
    <t>$4698</t>
  </si>
  <si>
    <t>$6217</t>
  </si>
  <si>
    <t>$3655</t>
  </si>
  <si>
    <t>$6630</t>
  </si>
  <si>
    <t>$4740</t>
  </si>
  <si>
    <t>$2953</t>
  </si>
  <si>
    <t>$2467</t>
  </si>
  <si>
    <t>$4841</t>
  </si>
  <si>
    <t>$4661</t>
  </si>
  <si>
    <t>$8862</t>
  </si>
  <si>
    <t>$24082</t>
  </si>
  <si>
    <t>$21562</t>
  </si>
  <si>
    <t>$4157</t>
  </si>
  <si>
    <t>$3831</t>
  </si>
  <si>
    <t>$4051</t>
  </si>
  <si>
    <t>$12338</t>
  </si>
  <si>
    <t>$10509</t>
  </si>
  <si>
    <t>$6072</t>
  </si>
  <si>
    <t>$7710</t>
  </si>
  <si>
    <t>$4098</t>
  </si>
  <si>
    <t>$7713</t>
  </si>
  <si>
    <t>$10383</t>
  </si>
  <si>
    <t>$5564</t>
  </si>
  <si>
    <t>$4692</t>
  </si>
  <si>
    <t>$8810</t>
  </si>
  <si>
    <t>$7657</t>
  </si>
  <si>
    <t>$5149</t>
  </si>
  <si>
    <t>$7014</t>
  </si>
  <si>
    <t>$59</t>
  </si>
  <si>
    <t>$70</t>
  </si>
  <si>
    <t>$13856</t>
  </si>
  <si>
    <t>$3501</t>
  </si>
  <si>
    <t>$1101</t>
  </si>
  <si>
    <t>$104</t>
  </si>
  <si>
    <t>$6786</t>
  </si>
  <si>
    <t>$3278</t>
  </si>
  <si>
    <t>$4925</t>
  </si>
  <si>
    <t>$10809</t>
  </si>
  <si>
    <t>$30044</t>
  </si>
  <si>
    <t>$4660</t>
  </si>
  <si>
    <t>$13</t>
  </si>
  <si>
    <t>$1080</t>
  </si>
  <si>
    <t>$4337</t>
  </si>
  <si>
    <t>$50</t>
  </si>
  <si>
    <t>$19313</t>
  </si>
  <si>
    <t>$13510</t>
  </si>
  <si>
    <t>$5543</t>
  </si>
  <si>
    <t>$9210</t>
  </si>
  <si>
    <t>$8817</t>
  </si>
  <si>
    <t>$12911</t>
  </si>
  <si>
    <t>$3774</t>
  </si>
  <si>
    <t>$10343</t>
  </si>
  <si>
    <t>$1400</t>
  </si>
  <si>
    <t>$3641</t>
  </si>
  <si>
    <t>$4523</t>
  </si>
  <si>
    <t>$8696</t>
  </si>
  <si>
    <t>$127</t>
  </si>
  <si>
    <t>$120</t>
  </si>
  <si>
    <t>$5173</t>
  </si>
  <si>
    <t>$3957</t>
  </si>
  <si>
    <t>$3550</t>
  </si>
  <si>
    <t>$4819</t>
  </si>
  <si>
    <t>$5525</t>
  </si>
  <si>
    <t>$5581</t>
  </si>
  <si>
    <t>$4294</t>
  </si>
  <si>
    <t>$4990</t>
  </si>
  <si>
    <t>$4134</t>
  </si>
  <si>
    <t>$4401</t>
  </si>
  <si>
    <t>$5573</t>
  </si>
  <si>
    <t>$3795</t>
  </si>
  <si>
    <t>$4041</t>
  </si>
  <si>
    <t>$4120</t>
  </si>
  <si>
    <t>$6067</t>
  </si>
  <si>
    <t>$3334</t>
  </si>
  <si>
    <t>$3395</t>
  </si>
  <si>
    <t>$5152</t>
  </si>
  <si>
    <t>$4453</t>
  </si>
  <si>
    <t>$4298</t>
  </si>
  <si>
    <t>$5739</t>
  </si>
  <si>
    <t>$9373</t>
  </si>
  <si>
    <t>$12206</t>
  </si>
  <si>
    <t>$6581</t>
  </si>
  <si>
    <t>$5931</t>
  </si>
  <si>
    <t>$9010</t>
  </si>
  <si>
    <t>$15067</t>
  </si>
  <si>
    <t>$7536</t>
  </si>
  <si>
    <t>$17816</t>
  </si>
  <si>
    <t>$4702</t>
  </si>
  <si>
    <t>$36104</t>
  </si>
  <si>
    <t>$11687</t>
  </si>
  <si>
    <t>$6303</t>
  </si>
  <si>
    <t>$74</t>
  </si>
  <si>
    <t>$82</t>
  </si>
  <si>
    <t>$4243</t>
  </si>
  <si>
    <t>$6051</t>
  </si>
  <si>
    <t>$4213</t>
  </si>
  <si>
    <t>$46873</t>
  </si>
  <si>
    <t>$11663</t>
  </si>
  <si>
    <t>$47973</t>
  </si>
  <si>
    <t>$47987</t>
  </si>
  <si>
    <t>$9129</t>
  </si>
  <si>
    <t>$105225</t>
  </si>
  <si>
    <t>$6369</t>
  </si>
  <si>
    <t>$3508</t>
  </si>
  <si>
    <t>$7662</t>
  </si>
  <si>
    <t>$4723</t>
  </si>
  <si>
    <t>$4875</t>
  </si>
  <si>
    <t>$7774</t>
  </si>
  <si>
    <t>$10573</t>
  </si>
  <si>
    <t>$11225</t>
  </si>
  <si>
    <t>$739</t>
  </si>
  <si>
    <t>$270</t>
  </si>
  <si>
    <t>$3850</t>
  </si>
  <si>
    <t>$3066</t>
  </si>
  <si>
    <t>$3500</t>
  </si>
  <si>
    <t>$17793</t>
  </si>
  <si>
    <t>$17949</t>
  </si>
  <si>
    <t>$18576</t>
  </si>
  <si>
    <t>$11689</t>
  </si>
  <si>
    <t>$7385</t>
  </si>
  <si>
    <t>$8529</t>
  </si>
  <si>
    <t>$2021</t>
  </si>
  <si>
    <t>$2651</t>
  </si>
  <si>
    <t>$7620</t>
  </si>
  <si>
    <t>$30</t>
  </si>
  <si>
    <t>$7576</t>
  </si>
  <si>
    <t>$2656</t>
  </si>
  <si>
    <t>$430</t>
  </si>
  <si>
    <t>$17045</t>
  </si>
  <si>
    <t>$8546</t>
  </si>
  <si>
    <t>$197</t>
  </si>
  <si>
    <t>$3406</t>
  </si>
  <si>
    <t>$5357</t>
  </si>
  <si>
    <t>$11887</t>
  </si>
  <si>
    <t>$6425</t>
  </si>
  <si>
    <t>$11465</t>
  </si>
  <si>
    <t>$3023</t>
  </si>
  <si>
    <t>$123411</t>
  </si>
  <si>
    <t>$14903</t>
  </si>
  <si>
    <t>$16055</t>
  </si>
  <si>
    <t>$6922</t>
  </si>
  <si>
    <t>$11432</t>
  </si>
  <si>
    <t>$29326</t>
  </si>
  <si>
    <t>$16690</t>
  </si>
  <si>
    <t>$6524</t>
  </si>
  <si>
    <t>$8665</t>
  </si>
  <si>
    <t>$6936</t>
  </si>
  <si>
    <t>$6629</t>
  </si>
  <si>
    <t>$8253</t>
  </si>
  <si>
    <t>$4625</t>
  </si>
  <si>
    <t>$7824</t>
  </si>
  <si>
    <t>$11265</t>
  </si>
  <si>
    <t>$2939</t>
  </si>
  <si>
    <t>$5513</t>
  </si>
  <si>
    <t>$3376</t>
  </si>
  <si>
    <t>$7785</t>
  </si>
  <si>
    <t>$9403</t>
  </si>
  <si>
    <t>$11955</t>
  </si>
  <si>
    <t>$11522</t>
  </si>
  <si>
    <t>$9309</t>
  </si>
  <si>
    <t>$11577</t>
  </si>
  <si>
    <t>$20248</t>
  </si>
  <si>
    <t>$11363</t>
  </si>
  <si>
    <t>$9629</t>
  </si>
  <si>
    <t>$66719</t>
  </si>
  <si>
    <t>$8772</t>
  </si>
  <si>
    <t>$10148</t>
  </si>
  <si>
    <t>$5470</t>
  </si>
  <si>
    <t>$4420</t>
  </si>
  <si>
    <t>$2895</t>
  </si>
  <si>
    <t>$5906</t>
  </si>
  <si>
    <t>$708</t>
  </si>
  <si>
    <t>$26548</t>
  </si>
  <si>
    <t>$14056</t>
  </si>
  <si>
    <t>$11413</t>
  </si>
  <si>
    <t>$9698</t>
  </si>
  <si>
    <t>$13672</t>
  </si>
  <si>
    <t>$7148</t>
  </si>
  <si>
    <t>$5301</t>
  </si>
  <si>
    <t>$6401</t>
  </si>
  <si>
    <t>$13231</t>
  </si>
  <si>
    <t>$2355</t>
  </si>
  <si>
    <t>$1265</t>
  </si>
  <si>
    <t>$1327</t>
  </si>
  <si>
    <t>$8534</t>
  </si>
  <si>
    <t>$9662</t>
  </si>
  <si>
    <t>$11111</t>
  </si>
  <si>
    <t>$7751</t>
  </si>
  <si>
    <t>$9869</t>
  </si>
  <si>
    <t>$6212</t>
  </si>
  <si>
    <t>$4962</t>
  </si>
  <si>
    <t>$9925</t>
  </si>
  <si>
    <t>$7979</t>
  </si>
  <si>
    <t>$33807</t>
  </si>
  <si>
    <t>$9193</t>
  </si>
  <si>
    <t>$9907</t>
  </si>
  <si>
    <t>$14267</t>
  </si>
  <si>
    <t>$1276</t>
  </si>
  <si>
    <t>$47499</t>
  </si>
  <si>
    <t>$11099</t>
  </si>
  <si>
    <t>$8674</t>
  </si>
  <si>
    <t>$9654</t>
  </si>
  <si>
    <t>$7574</t>
  </si>
  <si>
    <t>$6202</t>
  </si>
  <si>
    <t>$6737</t>
  </si>
  <si>
    <t>$5440</t>
  </si>
  <si>
    <t>$4103</t>
  </si>
  <si>
    <t>$11296</t>
  </si>
  <si>
    <t>$19885</t>
  </si>
  <si>
    <t>$7083</t>
  </si>
  <si>
    <t>$6490</t>
  </si>
  <si>
    <t>$5864</t>
  </si>
  <si>
    <t>$6745</t>
  </si>
  <si>
    <t>$41540</t>
  </si>
  <si>
    <t>$7247</t>
  </si>
  <si>
    <t>$5330</t>
  </si>
  <si>
    <t>$12267</t>
  </si>
  <si>
    <t>$6961</t>
  </si>
  <si>
    <t>$8877</t>
  </si>
  <si>
    <t>$2917</t>
  </si>
  <si>
    <t>$12011</t>
  </si>
  <si>
    <t>$7058</t>
  </si>
  <si>
    <t>$6729</t>
  </si>
  <si>
    <t>$4681</t>
  </si>
  <si>
    <t>$4831</t>
  </si>
  <si>
    <t>$29356</t>
  </si>
  <si>
    <t>$8524</t>
  </si>
  <si>
    <t>$17363</t>
  </si>
  <si>
    <t>$8518</t>
  </si>
  <si>
    <t>$9519</t>
  </si>
  <si>
    <t>$7223</t>
  </si>
  <si>
    <t>$3746</t>
  </si>
  <si>
    <t>$39544</t>
  </si>
  <si>
    <t>$8490</t>
  </si>
  <si>
    <t>$9613</t>
  </si>
  <si>
    <t>$19050</t>
  </si>
  <si>
    <t>$5229</t>
  </si>
  <si>
    <t>$4512</t>
  </si>
  <si>
    <t>$105</t>
  </si>
  <si>
    <t>$186</t>
  </si>
  <si>
    <t>$2551</t>
  </si>
  <si>
    <t>$1750</t>
  </si>
  <si>
    <t>$2295</t>
  </si>
  <si>
    <t>$4564</t>
  </si>
  <si>
    <t>$2069</t>
  </si>
  <si>
    <t>$7210</t>
  </si>
  <si>
    <t>$8805</t>
  </si>
  <si>
    <t>$8639</t>
  </si>
  <si>
    <t>$6661</t>
  </si>
  <si>
    <t>$6825</t>
  </si>
  <si>
    <t>$2921851</t>
  </si>
  <si>
    <t>$90735</t>
  </si>
  <si>
    <t>$5985</t>
  </si>
  <si>
    <t>$11069</t>
  </si>
  <si>
    <t>$112</t>
  </si>
  <si>
    <t>$3511</t>
  </si>
  <si>
    <t>$4600</t>
  </si>
  <si>
    <t>$4447</t>
  </si>
  <si>
    <t>$3295</t>
  </si>
  <si>
    <t>$9127</t>
  </si>
  <si>
    <t>$4644</t>
  </si>
  <si>
    <t>$2996</t>
  </si>
  <si>
    <t>$5711</t>
  </si>
  <si>
    <t>$2739</t>
  </si>
  <si>
    <t>$3187</t>
  </si>
  <si>
    <t>$9131</t>
  </si>
  <si>
    <t>$1630</t>
  </si>
  <si>
    <t>$22234</t>
  </si>
  <si>
    <t>$20799</t>
  </si>
  <si>
    <t>$1177</t>
  </si>
  <si>
    <t>$121656</t>
  </si>
  <si>
    <t>$8257</t>
  </si>
  <si>
    <t>$3992</t>
  </si>
  <si>
    <t>$131</t>
  </si>
  <si>
    <t>$10258</t>
  </si>
  <si>
    <t>$21</t>
  </si>
  <si>
    <t>$2310</t>
  </si>
  <si>
    <t>$17154</t>
  </si>
  <si>
    <t>$6802</t>
  </si>
  <si>
    <t>$6006</t>
  </si>
  <si>
    <t>$367</t>
  </si>
  <si>
    <t>$4808</t>
  </si>
  <si>
    <t>$5096</t>
  </si>
  <si>
    <t>$6998</t>
  </si>
  <si>
    <t>$8762</t>
  </si>
  <si>
    <t>$17408</t>
  </si>
  <si>
    <t>$7608</t>
  </si>
  <si>
    <t>$7586</t>
  </si>
  <si>
    <t>$9993</t>
  </si>
  <si>
    <t>$510</t>
  </si>
  <si>
    <t>$3522</t>
  </si>
  <si>
    <t>$3218</t>
  </si>
  <si>
    <t>$15752</t>
  </si>
  <si>
    <t>$2110</t>
  </si>
  <si>
    <t>$4977</t>
  </si>
  <si>
    <t>$4460</t>
  </si>
  <si>
    <t>$5456</t>
  </si>
  <si>
    <t>$3587</t>
  </si>
  <si>
    <t>$7415</t>
  </si>
  <si>
    <t>$15009</t>
  </si>
  <si>
    <t>$1158</t>
  </si>
  <si>
    <t>$4892</t>
  </si>
  <si>
    <t>$7109</t>
  </si>
  <si>
    <t>$7852</t>
  </si>
  <si>
    <t>$9685</t>
  </si>
  <si>
    <t>$10928</t>
  </si>
  <si>
    <t>$7287</t>
  </si>
  <si>
    <t>$7745</t>
  </si>
  <si>
    <t>$4527</t>
  </si>
  <si>
    <t>$150</t>
  </si>
  <si>
    <t>$48544</t>
  </si>
  <si>
    <t>$3294</t>
  </si>
  <si>
    <t>$4184</t>
  </si>
  <si>
    <t>$2461</t>
  </si>
  <si>
    <t>$3554</t>
  </si>
  <si>
    <t>$7804</t>
  </si>
  <si>
    <t>$15269</t>
  </si>
  <si>
    <t>$5261</t>
  </si>
  <si>
    <t>$8946</t>
  </si>
  <si>
    <t>$5199</t>
  </si>
  <si>
    <t>$6389</t>
  </si>
  <si>
    <t>$4988</t>
  </si>
  <si>
    <t>$1617</t>
  </si>
  <si>
    <t>$9836</t>
  </si>
  <si>
    <t>$11277</t>
  </si>
  <si>
    <t>$17292</t>
  </si>
  <si>
    <t>$5272</t>
  </si>
  <si>
    <t>$19023</t>
  </si>
  <si>
    <t>$4649</t>
  </si>
  <si>
    <t>$9091</t>
  </si>
  <si>
    <t>$17577</t>
  </si>
  <si>
    <t>$22658</t>
  </si>
  <si>
    <t>$15083</t>
  </si>
  <si>
    <t>$3337</t>
  </si>
  <si>
    <t>$3575</t>
  </si>
  <si>
    <t>$7132</t>
  </si>
  <si>
    <t>$6290</t>
  </si>
  <si>
    <t>$9746</t>
  </si>
  <si>
    <t>$2768</t>
  </si>
  <si>
    <t>$6394</t>
  </si>
  <si>
    <t>$10887</t>
  </si>
  <si>
    <t>$8142</t>
  </si>
  <si>
    <t>$7914</t>
  </si>
  <si>
    <t>$22158</t>
  </si>
  <si>
    <t>$35989</t>
  </si>
  <si>
    <t>$8392</t>
  </si>
  <si>
    <t>$4721</t>
  </si>
  <si>
    <t>$5400</t>
  </si>
  <si>
    <t>$21820</t>
  </si>
  <si>
    <t>$9977</t>
  </si>
  <si>
    <t>$6390</t>
  </si>
  <si>
    <t>$7064</t>
  </si>
  <si>
    <t>$3027</t>
  </si>
  <si>
    <t>$5876</t>
  </si>
  <si>
    <t>$4627</t>
  </si>
  <si>
    <t>$13098</t>
  </si>
  <si>
    <t>$293</t>
  </si>
  <si>
    <t>$3222</t>
  </si>
  <si>
    <t>$3907</t>
  </si>
  <si>
    <t>$7294</t>
  </si>
  <si>
    <t>$5419</t>
  </si>
  <si>
    <t>$38759</t>
  </si>
  <si>
    <t>$51011</t>
  </si>
  <si>
    <t>$32218</t>
  </si>
  <si>
    <t>$30597</t>
  </si>
  <si>
    <t>$26122</t>
  </si>
  <si>
    <t>$26722</t>
  </si>
  <si>
    <t>$11873</t>
  </si>
  <si>
    <t>$42498</t>
  </si>
  <si>
    <t>$16971</t>
  </si>
  <si>
    <t>$26822</t>
  </si>
  <si>
    <t>$7596</t>
  </si>
  <si>
    <t>$3397</t>
  </si>
  <si>
    <t>$17063</t>
  </si>
  <si>
    <t>$16022</t>
  </si>
  <si>
    <t>$145778</t>
  </si>
  <si>
    <t>$9620</t>
  </si>
  <si>
    <t>$16429</t>
  </si>
  <si>
    <t>$26980</t>
  </si>
  <si>
    <t>$13269</t>
  </si>
  <si>
    <t>$20089</t>
  </si>
  <si>
    <t>$41124</t>
  </si>
  <si>
    <t>$27104</t>
  </si>
  <si>
    <t>$7987</t>
  </si>
  <si>
    <t>$11035</t>
  </si>
  <si>
    <t>$14385</t>
  </si>
  <si>
    <t>$19287</t>
  </si>
  <si>
    <t>$53150</t>
  </si>
  <si>
    <t>$11688</t>
  </si>
  <si>
    <t>$17981</t>
  </si>
  <si>
    <t>$26921</t>
  </si>
  <si>
    <t>$15371</t>
  </si>
  <si>
    <t>$35516</t>
  </si>
  <si>
    <t>$13090</t>
  </si>
  <si>
    <t>$20407</t>
  </si>
  <si>
    <t>$8372</t>
  </si>
  <si>
    <t>$32135</t>
  </si>
  <si>
    <t>$27499</t>
  </si>
  <si>
    <t>$31654</t>
  </si>
  <si>
    <t>$11527</t>
  </si>
  <si>
    <t>$26016</t>
  </si>
  <si>
    <t>$46250</t>
  </si>
  <si>
    <t>$243731</t>
  </si>
  <si>
    <t>$15074</t>
  </si>
  <si>
    <t>$19873</t>
  </si>
  <si>
    <t>$15486</t>
  </si>
  <si>
    <t>$53776</t>
  </si>
  <si>
    <t>$22206</t>
  </si>
  <si>
    <t>$13965</t>
  </si>
  <si>
    <t>$18078</t>
  </si>
  <si>
    <t>$12387</t>
  </si>
  <si>
    <t>$24814</t>
  </si>
  <si>
    <t>$19845</t>
  </si>
  <si>
    <t>$10664</t>
  </si>
  <si>
    <t>$16984</t>
  </si>
  <si>
    <t>$41253</t>
  </si>
  <si>
    <t>$10212</t>
  </si>
  <si>
    <t>$16563</t>
  </si>
  <si>
    <t>$6816</t>
  </si>
  <si>
    <t>$28865</t>
  </si>
  <si>
    <t>$16922</t>
  </si>
  <si>
    <t>$10394</t>
  </si>
  <si>
    <t>$10980</t>
  </si>
  <si>
    <t>$13720</t>
  </si>
  <si>
    <t>$7585</t>
  </si>
  <si>
    <t>$14840</t>
  </si>
  <si>
    <t>$8448</t>
  </si>
  <si>
    <t>$14433</t>
  </si>
  <si>
    <t>$7157</t>
  </si>
  <si>
    <t>$10879</t>
  </si>
  <si>
    <t>$14068</t>
  </si>
  <si>
    <t>$17118</t>
  </si>
  <si>
    <t>$12571</t>
  </si>
  <si>
    <t>$12157</t>
  </si>
  <si>
    <t>$8422</t>
  </si>
  <si>
    <t>$21317</t>
  </si>
  <si>
    <t>$23934</t>
  </si>
  <si>
    <t>$8631</t>
  </si>
  <si>
    <t>$12470</t>
  </si>
  <si>
    <t>$4735</t>
  </si>
  <si>
    <t>$17939</t>
  </si>
  <si>
    <t>$13682</t>
  </si>
  <si>
    <t>$28001</t>
  </si>
  <si>
    <t>$41655</t>
  </si>
  <si>
    <t>$30801</t>
  </si>
  <si>
    <t>$59292</t>
  </si>
  <si>
    <t>$12301</t>
  </si>
  <si>
    <t>$77314</t>
  </si>
  <si>
    <t>$12196</t>
  </si>
  <si>
    <t>$17630</t>
  </si>
  <si>
    <t>$65710</t>
  </si>
  <si>
    <t>$25674</t>
  </si>
  <si>
    <t>$7321</t>
  </si>
  <si>
    <t>$29750</t>
  </si>
  <si>
    <t>$80737</t>
  </si>
  <si>
    <t>$19193</t>
  </si>
  <si>
    <t>$66526</t>
  </si>
  <si>
    <t>$23669</t>
  </si>
  <si>
    <t>$14247</t>
  </si>
  <si>
    <t>$21575</t>
  </si>
  <si>
    <t>$37237</t>
  </si>
  <si>
    <t>$23921</t>
  </si>
  <si>
    <t>$25187</t>
  </si>
  <si>
    <t>$8616</t>
  </si>
  <si>
    <t>$12561</t>
  </si>
  <si>
    <t>$16731</t>
  </si>
  <si>
    <t>$15387</t>
  </si>
  <si>
    <t>$27252</t>
  </si>
  <si>
    <t>$12932</t>
  </si>
  <si>
    <t>$10159</t>
  </si>
  <si>
    <t>$8045</t>
  </si>
  <si>
    <t>$63324</t>
  </si>
  <si>
    <t>$32780</t>
  </si>
  <si>
    <t>$4325</t>
  </si>
  <si>
    <t>$11847</t>
  </si>
  <si>
    <t>$39678</t>
  </si>
  <si>
    <t>$52579</t>
  </si>
  <si>
    <t>$13151</t>
  </si>
  <si>
    <t>$10088</t>
  </si>
  <si>
    <t>$33079</t>
  </si>
  <si>
    <t>$20257</t>
  </si>
  <si>
    <t>$30512</t>
  </si>
  <si>
    <t>$7975</t>
  </si>
  <si>
    <t>$22098</t>
  </si>
  <si>
    <t>$40397</t>
  </si>
  <si>
    <t>$19729</t>
  </si>
  <si>
    <t>$24754</t>
  </si>
  <si>
    <t>$10594</t>
  </si>
  <si>
    <t>$13656</t>
  </si>
  <si>
    <t>$19549</t>
  </si>
  <si>
    <t>$15121</t>
  </si>
  <si>
    <t>$8964</t>
  </si>
  <si>
    <t>$9637</t>
  </si>
  <si>
    <t>$13223</t>
  </si>
  <si>
    <t>$8288</t>
  </si>
  <si>
    <t>$8701</t>
  </si>
  <si>
    <t>$18104</t>
  </si>
  <si>
    <t>$11337</t>
  </si>
  <si>
    <t>$14876</t>
  </si>
  <si>
    <t>$38588</t>
  </si>
  <si>
    <t>$38583</t>
  </si>
  <si>
    <t>$24597</t>
  </si>
  <si>
    <t>$20262</t>
  </si>
  <si>
    <t>$10665</t>
  </si>
  <si>
    <t>$15030</t>
  </si>
  <si>
    <t>$17433</t>
  </si>
  <si>
    <t>$24275</t>
  </si>
  <si>
    <t>$20848</t>
  </si>
  <si>
    <t>$16510</t>
  </si>
  <si>
    <t>$10202</t>
  </si>
  <si>
    <t>$20357</t>
  </si>
  <si>
    <t>$24404</t>
  </si>
  <si>
    <t>$48721</t>
  </si>
  <si>
    <t>$11252</t>
  </si>
  <si>
    <t>$12639</t>
  </si>
  <si>
    <t>$10303</t>
  </si>
  <si>
    <t>$9333</t>
  </si>
  <si>
    <t>$21930</t>
  </si>
  <si>
    <t>$12461</t>
  </si>
  <si>
    <t>$15416</t>
  </si>
  <si>
    <t>$13771</t>
  </si>
  <si>
    <t>$22877</t>
  </si>
  <si>
    <t>$10407</t>
  </si>
  <si>
    <t>$38085</t>
  </si>
  <si>
    <t>$26054</t>
  </si>
  <si>
    <t>$23611</t>
  </si>
  <si>
    <t>$17664</t>
  </si>
  <si>
    <t>$13484</t>
  </si>
  <si>
    <t>$32246</t>
  </si>
  <si>
    <t>$11960</t>
  </si>
  <si>
    <t>$62220</t>
  </si>
  <si>
    <t>$13409</t>
  </si>
  <si>
    <t>$68255</t>
  </si>
  <si>
    <t>$20527</t>
  </si>
  <si>
    <t>$38470</t>
  </si>
  <si>
    <t>$28437</t>
  </si>
  <si>
    <t>$10324</t>
  </si>
  <si>
    <t>$30586</t>
  </si>
  <si>
    <t>$17818</t>
  </si>
  <si>
    <t>$18818</t>
  </si>
  <si>
    <t>$12409</t>
  </si>
  <si>
    <t>$17276</t>
  </si>
  <si>
    <t>$48178</t>
  </si>
  <si>
    <t>$17345</t>
  </si>
  <si>
    <t>$10103</t>
  </si>
  <si>
    <t>$29693</t>
  </si>
  <si>
    <t>$32167</t>
  </si>
  <si>
    <t>$7891</t>
  </si>
  <si>
    <t>$7947</t>
  </si>
  <si>
    <t>$12211</t>
  </si>
  <si>
    <t>$15820</t>
  </si>
  <si>
    <t>$8981</t>
  </si>
  <si>
    <t>$11083</t>
  </si>
  <si>
    <t>$21447</t>
  </si>
  <si>
    <t>$23956</t>
  </si>
  <si>
    <t>$19713</t>
  </si>
  <si>
    <t>$25784</t>
  </si>
  <si>
    <t>$76015</t>
  </si>
  <si>
    <t>$18367</t>
  </si>
  <si>
    <t>$10265</t>
  </si>
  <si>
    <t>$16945</t>
  </si>
  <si>
    <t>$10950</t>
  </si>
  <si>
    <t>$48124</t>
  </si>
  <si>
    <t>$31930</t>
  </si>
  <si>
    <t>$14382</t>
  </si>
  <si>
    <t>$52197</t>
  </si>
  <si>
    <t>$55272</t>
  </si>
  <si>
    <t>$52912</t>
  </si>
  <si>
    <t>$16248</t>
  </si>
  <si>
    <t>$20900</t>
  </si>
  <si>
    <t>$8146</t>
  </si>
  <si>
    <t>$23744</t>
  </si>
  <si>
    <t>$31210</t>
  </si>
  <si>
    <t>$54128</t>
  </si>
  <si>
    <t>$9331</t>
  </si>
  <si>
    <t>$8439</t>
  </si>
  <si>
    <t>$9003</t>
  </si>
  <si>
    <t>$11642</t>
  </si>
  <si>
    <t>$16372</t>
  </si>
  <si>
    <t>$22634</t>
  </si>
  <si>
    <t>$88981</t>
  </si>
  <si>
    <t>$34380</t>
  </si>
  <si>
    <t>$6017</t>
  </si>
  <si>
    <t>$34563</t>
  </si>
  <si>
    <t>$15897</t>
  </si>
  <si>
    <t>$7368</t>
  </si>
  <si>
    <t>$29905</t>
  </si>
  <si>
    <t>$7861</t>
  </si>
  <si>
    <t>$20106</t>
  </si>
  <si>
    <t>$12540</t>
  </si>
  <si>
    <t>$20928</t>
  </si>
  <si>
    <t>$8659</t>
  </si>
  <si>
    <t>$11707</t>
  </si>
  <si>
    <t>$26491</t>
  </si>
  <si>
    <t>$13737</t>
  </si>
  <si>
    <t>$20042</t>
  </si>
  <si>
    <t>$10994</t>
  </si>
  <si>
    <t>$35001</t>
  </si>
  <si>
    <t>$18043</t>
  </si>
  <si>
    <t>$16856</t>
  </si>
  <si>
    <t>$35299</t>
  </si>
  <si>
    <t>$41514</t>
  </si>
  <si>
    <t>$35510</t>
  </si>
  <si>
    <t>$30906</t>
  </si>
  <si>
    <t>$12790</t>
  </si>
  <si>
    <t>$23162</t>
  </si>
  <si>
    <t>$6813</t>
  </si>
  <si>
    <t>$32863</t>
  </si>
  <si>
    <t>$33601</t>
  </si>
  <si>
    <t>$21988</t>
  </si>
  <si>
    <t>$37125</t>
  </si>
  <si>
    <t>$13747</t>
  </si>
  <si>
    <t>$35440</t>
  </si>
  <si>
    <t>$18921</t>
  </si>
  <si>
    <t>$12093</t>
  </si>
  <si>
    <t>$21387</t>
  </si>
  <si>
    <t>$27667</t>
  </si>
  <si>
    <t>$17021</t>
  </si>
  <si>
    <t>$30248</t>
  </si>
  <si>
    <t>$103053</t>
  </si>
  <si>
    <t>$24015</t>
  </si>
  <si>
    <t>$22496</t>
  </si>
  <si>
    <t>$28926</t>
  </si>
  <si>
    <t>$22263</t>
  </si>
  <si>
    <t>$12061</t>
  </si>
  <si>
    <t>$11236</t>
  </si>
  <si>
    <t>$17372</t>
  </si>
  <si>
    <t>$19042</t>
  </si>
  <si>
    <t>$12592</t>
  </si>
  <si>
    <t>$11129</t>
  </si>
  <si>
    <t>$167466</t>
  </si>
  <si>
    <t>$16661</t>
  </si>
  <si>
    <t>$33150</t>
  </si>
  <si>
    <t>$13928</t>
  </si>
  <si>
    <t>$12494</t>
  </si>
  <si>
    <t>$9865</t>
  </si>
  <si>
    <t>$21035</t>
  </si>
  <si>
    <t>$23866</t>
  </si>
  <si>
    <t>$27193</t>
  </si>
  <si>
    <t>$27720</t>
  </si>
  <si>
    <t>$10484</t>
  </si>
  <si>
    <t>$17278</t>
  </si>
  <si>
    <t>$12119</t>
  </si>
  <si>
    <t>$13649</t>
  </si>
  <si>
    <t>$11719</t>
  </si>
  <si>
    <t>$21252</t>
  </si>
  <si>
    <t>$23202</t>
  </si>
  <si>
    <t>$28856</t>
  </si>
  <si>
    <t>$16665</t>
  </si>
  <si>
    <t>$16560</t>
  </si>
  <si>
    <t>$24497</t>
  </si>
  <si>
    <t>$27745</t>
  </si>
  <si>
    <t>$6684</t>
  </si>
  <si>
    <t>$21800</t>
  </si>
  <si>
    <t>$17759</t>
  </si>
  <si>
    <t>$9437</t>
  </si>
  <si>
    <t>$19726</t>
  </si>
  <si>
    <t>$20474</t>
  </si>
  <si>
    <t>$10119</t>
  </si>
  <si>
    <t>$11322</t>
  </si>
  <si>
    <t>$8212</t>
  </si>
  <si>
    <t>$12865</t>
  </si>
  <si>
    <t>$19284</t>
  </si>
  <si>
    <t>$34378</t>
  </si>
  <si>
    <t>$13679</t>
  </si>
  <si>
    <t>$20571</t>
  </si>
  <si>
    <t>$30837</t>
  </si>
  <si>
    <t>$11072</t>
  </si>
  <si>
    <t>$27139</t>
  </si>
  <si>
    <t>$28608</t>
  </si>
  <si>
    <t>$45095</t>
  </si>
  <si>
    <t>$19420</t>
  </si>
  <si>
    <t>$43677</t>
  </si>
  <si>
    <t>$78877</t>
  </si>
  <si>
    <t>$18506</t>
  </si>
  <si>
    <t>$15758</t>
  </si>
  <si>
    <t>$15302</t>
  </si>
  <si>
    <t>$18010</t>
  </si>
  <si>
    <t>$39187</t>
  </si>
  <si>
    <t>$14633</t>
  </si>
  <si>
    <t>$18222</t>
  </si>
  <si>
    <t>$19084</t>
  </si>
  <si>
    <t>$15615</t>
  </si>
  <si>
    <t>$19955</t>
  </si>
  <si>
    <t>$33772</t>
  </si>
  <si>
    <t>$16513</t>
  </si>
  <si>
    <t>$20866</t>
  </si>
  <si>
    <t>$12220</t>
  </si>
  <si>
    <t>$13843</t>
  </si>
  <si>
    <t>$21026</t>
  </si>
  <si>
    <t>$15224</t>
  </si>
  <si>
    <t>$25959</t>
  </si>
  <si>
    <t>$6408</t>
  </si>
  <si>
    <t>$22793</t>
  </si>
  <si>
    <t>$14250</t>
  </si>
  <si>
    <t>$12689</t>
  </si>
  <si>
    <t>$54245</t>
  </si>
  <si>
    <t>$29444</t>
  </si>
  <si>
    <t>$8399</t>
  </si>
  <si>
    <t>$8167</t>
  </si>
  <si>
    <t>$45165</t>
  </si>
  <si>
    <t>$8431</t>
  </si>
  <si>
    <t>$64612</t>
  </si>
  <si>
    <t>$16850</t>
  </si>
  <si>
    <t>$27331</t>
  </si>
  <si>
    <t>$15044</t>
  </si>
  <si>
    <t>$28071</t>
  </si>
  <si>
    <t>$49392</t>
  </si>
  <si>
    <t>$59269</t>
  </si>
  <si>
    <t>$17232</t>
  </si>
  <si>
    <t>$51031</t>
  </si>
  <si>
    <t>$14273</t>
  </si>
  <si>
    <t>$16891</t>
  </si>
  <si>
    <t>$20689</t>
  </si>
  <si>
    <t>$9274</t>
  </si>
  <si>
    <t>$8988</t>
  </si>
  <si>
    <t>$11866</t>
  </si>
  <si>
    <t>$16668</t>
  </si>
  <si>
    <t>$28852</t>
  </si>
  <si>
    <t>$11213</t>
  </si>
  <si>
    <t>$8630</t>
  </si>
  <si>
    <t>$66360</t>
  </si>
  <si>
    <t>$8840</t>
  </si>
  <si>
    <t>$13331</t>
  </si>
  <si>
    <t>$14277</t>
  </si>
  <si>
    <t>$13471</t>
  </si>
  <si>
    <t>$16107</t>
  </si>
  <si>
    <t>$9218</t>
  </si>
  <si>
    <t>$13336</t>
  </si>
  <si>
    <t>$10834</t>
  </si>
  <si>
    <t>$15423</t>
  </si>
  <si>
    <t>$10503</t>
  </si>
  <si>
    <t>$10780</t>
  </si>
  <si>
    <t>$11045</t>
  </si>
  <si>
    <t>$14952</t>
  </si>
  <si>
    <t>$11366</t>
  </si>
  <si>
    <t>$5952</t>
  </si>
  <si>
    <t>$19923</t>
  </si>
  <si>
    <t>$14714</t>
  </si>
  <si>
    <t>$20229</t>
  </si>
  <si>
    <t>$20628</t>
  </si>
  <si>
    <t>$30876</t>
  </si>
  <si>
    <t>$80282</t>
  </si>
  <si>
    <t>$23021</t>
  </si>
  <si>
    <t>$19517</t>
  </si>
  <si>
    <t>$23926</t>
  </si>
  <si>
    <t>$15393</t>
  </si>
  <si>
    <t>$16434</t>
  </si>
  <si>
    <t>$21942</t>
  </si>
  <si>
    <t>$26272</t>
  </si>
  <si>
    <t>$18048</t>
  </si>
  <si>
    <t>$19300</t>
  </si>
  <si>
    <t>$16262</t>
  </si>
  <si>
    <t>$110626</t>
  </si>
  <si>
    <t>$21554</t>
  </si>
  <si>
    <t>$8305</t>
  </si>
  <si>
    <t>$19663</t>
  </si>
  <si>
    <t>$37410</t>
  </si>
  <si>
    <t>$11702</t>
  </si>
  <si>
    <t>$27867</t>
  </si>
  <si>
    <t>$31110</t>
  </si>
  <si>
    <t>$20381</t>
  </si>
  <si>
    <t>$12269</t>
  </si>
  <si>
    <t>$18873</t>
  </si>
  <si>
    <t>$44663</t>
  </si>
  <si>
    <t>$12336</t>
  </si>
  <si>
    <t>$11205</t>
  </si>
  <si>
    <t>$34538</t>
  </si>
  <si>
    <t>$92166</t>
  </si>
  <si>
    <t>$20356</t>
  </si>
  <si>
    <t>$136007</t>
  </si>
  <si>
    <t>$47379</t>
  </si>
  <si>
    <t>$75761</t>
  </si>
  <si>
    <t>$22183</t>
  </si>
  <si>
    <t>$20264</t>
  </si>
  <si>
    <t>$15998</t>
  </si>
  <si>
    <t>$41040</t>
  </si>
  <si>
    <t>$14810</t>
  </si>
  <si>
    <t>$27442</t>
  </si>
  <si>
    <t>$15164</t>
  </si>
  <si>
    <t>$15963</t>
  </si>
  <si>
    <t>$17463</t>
  </si>
  <si>
    <t>$15118</t>
  </si>
  <si>
    <t>$15424</t>
  </si>
  <si>
    <t>$15263</t>
  </si>
  <si>
    <t>$13389</t>
  </si>
  <si>
    <t>$25139</t>
  </si>
  <si>
    <t>$14875</t>
  </si>
  <si>
    <t>$15298</t>
  </si>
  <si>
    <t>$14797</t>
  </si>
  <si>
    <t>$20445</t>
  </si>
  <si>
    <t>$17549</t>
  </si>
  <si>
    <t>$42804</t>
  </si>
  <si>
    <t>$17079</t>
  </si>
  <si>
    <t>$19493</t>
  </si>
  <si>
    <t>$24194</t>
  </si>
  <si>
    <t>$35088</t>
  </si>
  <si>
    <t>$15428</t>
  </si>
  <si>
    <t>$8647</t>
  </si>
  <si>
    <t>$12641</t>
  </si>
  <si>
    <t>$22310</t>
  </si>
  <si>
    <t>$12805</t>
  </si>
  <si>
    <t>$26907</t>
  </si>
  <si>
    <t>$42353</t>
  </si>
  <si>
    <t>$20062</t>
  </si>
  <si>
    <t>$16828</t>
  </si>
  <si>
    <t>$17306</t>
  </si>
  <si>
    <t>$8687</t>
  </si>
  <si>
    <t>$12705</t>
  </si>
  <si>
    <t>$15632</t>
  </si>
  <si>
    <t>$18673</t>
  </si>
  <si>
    <t>$19999</t>
  </si>
  <si>
    <t>$17268</t>
  </si>
  <si>
    <t>$5033</t>
  </si>
  <si>
    <t>$7552</t>
  </si>
  <si>
    <t>$10758</t>
  </si>
  <si>
    <t>$8483</t>
  </si>
  <si>
    <t>$17260</t>
  </si>
  <si>
    <t>$61460</t>
  </si>
  <si>
    <t>$12828</t>
  </si>
  <si>
    <t>$22259</t>
  </si>
  <si>
    <t>$53225</t>
  </si>
  <si>
    <t>$14551</t>
  </si>
  <si>
    <t>$22772</t>
  </si>
  <si>
    <t>$24157</t>
  </si>
  <si>
    <t>$16492</t>
  </si>
  <si>
    <t>$16334</t>
  </si>
  <si>
    <t>$15029</t>
  </si>
  <si>
    <t>$12002</t>
  </si>
  <si>
    <t>$23164</t>
  </si>
  <si>
    <t>$26505</t>
  </si>
  <si>
    <t>$41470</t>
  </si>
  <si>
    <t>$21468</t>
  </si>
  <si>
    <t>$10754</t>
  </si>
  <si>
    <t>$19701</t>
  </si>
  <si>
    <t>$26937</t>
  </si>
  <si>
    <t>$10229</t>
  </si>
  <si>
    <t>$18828</t>
  </si>
  <si>
    <t>$44992</t>
  </si>
  <si>
    <t>$33366</t>
  </si>
  <si>
    <t>$9401</t>
  </si>
  <si>
    <t>$14982</t>
  </si>
  <si>
    <t>$3975</t>
  </si>
  <si>
    <t>$20861</t>
  </si>
  <si>
    <t>$19902</t>
  </si>
  <si>
    <t>$21458</t>
  </si>
  <si>
    <t>$40640</t>
  </si>
  <si>
    <t>$20018</t>
  </si>
  <si>
    <t>$22365</t>
  </si>
  <si>
    <t>$14007</t>
  </si>
  <si>
    <t>$16322</t>
  </si>
  <si>
    <t>$15580</t>
  </si>
  <si>
    <t>$12546</t>
  </si>
  <si>
    <t>$11509</t>
  </si>
  <si>
    <t>$11879</t>
  </si>
  <si>
    <t>$11399</t>
  </si>
  <si>
    <t>$30163</t>
  </si>
  <si>
    <t>$19139</t>
  </si>
  <si>
    <t>$22039</t>
  </si>
  <si>
    <t>$9893</t>
  </si>
  <si>
    <t>$13616</t>
  </si>
  <si>
    <t>$10458</t>
  </si>
  <si>
    <t>$30751</t>
  </si>
  <si>
    <t>$14328</t>
  </si>
  <si>
    <t>$10098</t>
  </si>
  <si>
    <t>$11772</t>
  </si>
  <si>
    <t>$14263</t>
  </si>
  <si>
    <t>$8014</t>
  </si>
  <si>
    <t>$7018</t>
  </si>
  <si>
    <t>$19373</t>
  </si>
  <si>
    <t>$15088</t>
  </si>
  <si>
    <t>$7694</t>
  </si>
  <si>
    <t>$9379</t>
  </si>
  <si>
    <t>$13363</t>
  </si>
  <si>
    <t>$16684</t>
  </si>
  <si>
    <t>$15039</t>
  </si>
  <si>
    <t>$14483</t>
  </si>
  <si>
    <t>$42336</t>
  </si>
  <si>
    <t>$11497</t>
  </si>
  <si>
    <t>$13258</t>
  </si>
  <si>
    <t>$12106</t>
  </si>
  <si>
    <t>$15909</t>
  </si>
  <si>
    <t>$8192</t>
  </si>
  <si>
    <t>$23029</t>
  </si>
  <si>
    <t>$23692</t>
  </si>
  <si>
    <t>$9008</t>
  </si>
  <si>
    <t>$30042</t>
  </si>
  <si>
    <t>$12777</t>
  </si>
  <si>
    <t>$45143</t>
  </si>
  <si>
    <t>$15592</t>
  </si>
  <si>
    <t>$11923</t>
  </si>
  <si>
    <t>$22822</t>
  </si>
  <si>
    <t>$16708</t>
  </si>
  <si>
    <t>$12808</t>
  </si>
  <si>
    <t>$28793</t>
  </si>
  <si>
    <t>$9128</t>
  </si>
  <si>
    <t>$11538</t>
  </si>
  <si>
    <t>$15565</t>
  </si>
  <si>
    <t>$18311</t>
  </si>
  <si>
    <t>$12349</t>
  </si>
  <si>
    <t>$20271</t>
  </si>
  <si>
    <t>$48901</t>
  </si>
  <si>
    <t>$13139</t>
  </si>
  <si>
    <t>$30680</t>
  </si>
  <si>
    <t>$62402</t>
  </si>
  <si>
    <t>$30414</t>
  </si>
  <si>
    <t>$26580</t>
  </si>
  <si>
    <t>$15625</t>
  </si>
  <si>
    <t>$4714</t>
  </si>
  <si>
    <t>$15248</t>
  </si>
  <si>
    <t>$84266</t>
  </si>
  <si>
    <t>$16029</t>
  </si>
  <si>
    <t>$147286</t>
  </si>
  <si>
    <t>$16649</t>
  </si>
  <si>
    <t>$61298</t>
  </si>
  <si>
    <t>$20060</t>
  </si>
  <si>
    <t>$14950</t>
  </si>
  <si>
    <t>$11028</t>
  </si>
  <si>
    <t>$30116</t>
  </si>
  <si>
    <t>$6516</t>
  </si>
  <si>
    <t>$23547</t>
  </si>
  <si>
    <t>$9234</t>
  </si>
  <si>
    <t>$9156</t>
  </si>
  <si>
    <t>$22244</t>
  </si>
  <si>
    <t>$20414</t>
  </si>
  <si>
    <t>$21125</t>
  </si>
  <si>
    <t>$20743</t>
  </si>
  <si>
    <t>$22423</t>
  </si>
  <si>
    <t>$15207</t>
  </si>
  <si>
    <t>$11400</t>
  </si>
  <si>
    <t>$12310</t>
  </si>
  <si>
    <t>$6656</t>
  </si>
  <si>
    <t>$24746</t>
  </si>
  <si>
    <t>$6383</t>
  </si>
  <si>
    <t>$19760</t>
  </si>
  <si>
    <t>$20081</t>
  </si>
  <si>
    <t>$47181</t>
  </si>
  <si>
    <t>$149657</t>
  </si>
  <si>
    <t>$59804</t>
  </si>
  <si>
    <t>$27036</t>
  </si>
  <si>
    <t>$10528</t>
  </si>
  <si>
    <t>$11096</t>
  </si>
  <si>
    <t>$18706</t>
  </si>
  <si>
    <t>$19469</t>
  </si>
  <si>
    <t>$10073</t>
  </si>
  <si>
    <t>$7502</t>
  </si>
  <si>
    <t>$21414</t>
  </si>
  <si>
    <t>$20815</t>
  </si>
  <si>
    <t>$13073</t>
  </si>
  <si>
    <t>$19452</t>
  </si>
  <si>
    <t>$27919</t>
  </si>
  <si>
    <t>$5334</t>
  </si>
  <si>
    <t>$22919</t>
  </si>
  <si>
    <t>$14101</t>
  </si>
  <si>
    <t>$31212</t>
  </si>
  <si>
    <t>$23385</t>
  </si>
  <si>
    <t>$26520</t>
  </si>
  <si>
    <t>$8850</t>
  </si>
  <si>
    <t>$10838</t>
  </si>
  <si>
    <t>$42388</t>
  </si>
  <si>
    <t>$46777</t>
  </si>
  <si>
    <t>$17644</t>
  </si>
  <si>
    <t>$22353</t>
  </si>
  <si>
    <t>$15349</t>
  </si>
  <si>
    <t>$14892</t>
  </si>
  <si>
    <t>$5719</t>
  </si>
  <si>
    <t>$9653</t>
  </si>
  <si>
    <t>$10378</t>
  </si>
  <si>
    <t>$7301</t>
  </si>
  <si>
    <t>$8904</t>
  </si>
  <si>
    <t>$7779</t>
  </si>
  <si>
    <t>$8462</t>
  </si>
  <si>
    <t>$15470</t>
  </si>
  <si>
    <t>$6523</t>
  </si>
  <si>
    <t>$80470</t>
  </si>
  <si>
    <t>$7505</t>
  </si>
  <si>
    <t>$24033</t>
  </si>
  <si>
    <t>$12589</t>
  </si>
  <si>
    <t>$62734</t>
  </si>
  <si>
    <t>$12345</t>
  </si>
  <si>
    <t>$30685</t>
  </si>
  <si>
    <t>$24086</t>
  </si>
  <si>
    <t>$73446</t>
  </si>
  <si>
    <t>$56646</t>
  </si>
  <si>
    <t>$39242</t>
  </si>
  <si>
    <t>$9060</t>
  </si>
  <si>
    <t>$21381</t>
  </si>
  <si>
    <t>$9995</t>
  </si>
  <si>
    <t>$18812</t>
  </si>
  <si>
    <t>$11845</t>
  </si>
  <si>
    <t>$13311</t>
  </si>
  <si>
    <t>$25256</t>
  </si>
  <si>
    <t>$12111</t>
  </si>
  <si>
    <t>$22846</t>
  </si>
  <si>
    <t>$17562</t>
  </si>
  <si>
    <t>$38021</t>
  </si>
  <si>
    <t>$24576</t>
  </si>
  <si>
    <t>$19192</t>
  </si>
  <si>
    <t>$28705</t>
  </si>
  <si>
    <t>$21418</t>
  </si>
  <si>
    <t>$12660</t>
  </si>
  <si>
    <t>$10054</t>
  </si>
  <si>
    <t>$14406</t>
  </si>
  <si>
    <t>$9423</t>
  </si>
  <si>
    <t>$23403</t>
  </si>
  <si>
    <t>$18778</t>
  </si>
  <si>
    <t>$10357</t>
  </si>
  <si>
    <t>$24640</t>
  </si>
  <si>
    <t>$12944</t>
  </si>
  <si>
    <t>$31100</t>
  </si>
  <si>
    <t>$7957</t>
  </si>
  <si>
    <t>$15182</t>
  </si>
  <si>
    <t>$49990</t>
  </si>
  <si>
    <t>$14205</t>
  </si>
  <si>
    <t>$27652</t>
  </si>
  <si>
    <t>$11798</t>
  </si>
  <si>
    <t>$21534</t>
  </si>
  <si>
    <t>$10466</t>
  </si>
  <si>
    <t>$9589</t>
  </si>
  <si>
    <t>$16373</t>
  </si>
  <si>
    <t>$23524</t>
  </si>
  <si>
    <t>$15509</t>
  </si>
  <si>
    <t>$21687</t>
  </si>
  <si>
    <t>$17556</t>
  </si>
  <si>
    <t>$16759</t>
  </si>
  <si>
    <t>$14116</t>
  </si>
  <si>
    <t>$59033</t>
  </si>
  <si>
    <t>$52006</t>
  </si>
  <si>
    <t>$21530</t>
  </si>
  <si>
    <t>$16494</t>
  </si>
  <si>
    <t>$27426</t>
  </si>
  <si>
    <t>$14838</t>
  </si>
  <si>
    <t>$23670</t>
  </si>
  <si>
    <t>$10482</t>
  </si>
  <si>
    <t>$8365</t>
  </si>
  <si>
    <t>$19848</t>
  </si>
  <si>
    <t>$11372</t>
  </si>
  <si>
    <t>$22514</t>
  </si>
  <si>
    <t>$24794</t>
  </si>
  <si>
    <t>$30792</t>
  </si>
  <si>
    <t>$16737</t>
  </si>
  <si>
    <t>$22517</t>
  </si>
  <si>
    <t>$8505</t>
  </si>
  <si>
    <t>$51870</t>
  </si>
  <si>
    <t>$112809</t>
  </si>
  <si>
    <t>$20656</t>
  </si>
  <si>
    <t>$11944</t>
  </si>
  <si>
    <t>$24607</t>
  </si>
  <si>
    <t>$15511</t>
  </si>
  <si>
    <t>$9540</t>
  </si>
  <si>
    <t>$19389</t>
  </si>
  <si>
    <t>$79546</t>
  </si>
  <si>
    <t>$11310</t>
  </si>
  <si>
    <t>$10221</t>
  </si>
  <si>
    <t>$14818</t>
  </si>
  <si>
    <t>$15078</t>
  </si>
  <si>
    <t>$9386</t>
  </si>
  <si>
    <t>$12143</t>
  </si>
  <si>
    <t>$12692</t>
  </si>
  <si>
    <t>$10530</t>
  </si>
  <si>
    <t>$10537</t>
  </si>
  <si>
    <t>$47580</t>
  </si>
  <si>
    <t>$8460</t>
  </si>
  <si>
    <t>$27968</t>
  </si>
  <si>
    <t>$8765</t>
  </si>
  <si>
    <t>$24713</t>
  </si>
  <si>
    <t>$29274</t>
  </si>
  <si>
    <t>$19226</t>
  </si>
  <si>
    <t>$84472</t>
  </si>
  <si>
    <t>$48417</t>
  </si>
  <si>
    <t>$27783</t>
  </si>
  <si>
    <t>$16755</t>
  </si>
  <si>
    <t>$16353</t>
  </si>
  <si>
    <t>$18687</t>
  </si>
  <si>
    <t>$13599</t>
  </si>
  <si>
    <t>$15063</t>
  </si>
  <si>
    <t>$50400</t>
  </si>
  <si>
    <t>$8118</t>
  </si>
  <si>
    <t>$11192</t>
  </si>
  <si>
    <t>$19254</t>
  </si>
  <si>
    <t>$48997</t>
  </si>
  <si>
    <t>$60643</t>
  </si>
  <si>
    <t>$8496</t>
  </si>
  <si>
    <t>$8625</t>
  </si>
  <si>
    <t>$29644</t>
  </si>
  <si>
    <t>$30155</t>
  </si>
  <si>
    <t>$55255</t>
  </si>
  <si>
    <t>$16650</t>
  </si>
  <si>
    <t>$10872</t>
  </si>
  <si>
    <t>$37274</t>
  </si>
  <si>
    <t>$12939</t>
  </si>
  <si>
    <t>$7622</t>
  </si>
  <si>
    <t>$43400</t>
  </si>
  <si>
    <t>$9819</t>
  </si>
  <si>
    <t>$23762</t>
  </si>
  <si>
    <t>$16743</t>
  </si>
  <si>
    <t>$20728</t>
  </si>
  <si>
    <t>$9184</t>
  </si>
  <si>
    <t>$12570</t>
  </si>
  <si>
    <t>$8872</t>
  </si>
  <si>
    <t>$65124</t>
  </si>
  <si>
    <t>$11059</t>
  </si>
  <si>
    <t>$31610</t>
  </si>
  <si>
    <t>$34616</t>
  </si>
  <si>
    <t>$14591</t>
  </si>
  <si>
    <t>$12234</t>
  </si>
  <si>
    <t>$18672</t>
  </si>
  <si>
    <t>$17960</t>
  </si>
  <si>
    <t>$11792</t>
  </si>
  <si>
    <t>$32842</t>
  </si>
  <si>
    <t>$14781</t>
  </si>
  <si>
    <t>$11544</t>
  </si>
  <si>
    <t>$12748</t>
  </si>
  <si>
    <t>$28582</t>
  </si>
  <si>
    <t>$114760</t>
  </si>
  <si>
    <t>$15287</t>
  </si>
  <si>
    <t>$10401</t>
  </si>
  <si>
    <t>$9237</t>
  </si>
  <si>
    <t>$16035</t>
  </si>
  <si>
    <t>$22895</t>
  </si>
  <si>
    <t>$14843</t>
  </si>
  <si>
    <t>$17627</t>
  </si>
  <si>
    <t>$13862</t>
  </si>
  <si>
    <t>$14909</t>
  </si>
  <si>
    <t>$15135</t>
  </si>
  <si>
    <t>$22669</t>
  </si>
  <si>
    <t>$16906</t>
  </si>
  <si>
    <t>$7429</t>
  </si>
  <si>
    <t>$18519</t>
  </si>
  <si>
    <t>$19887</t>
  </si>
  <si>
    <t>$8601</t>
  </si>
  <si>
    <t>$11259</t>
  </si>
  <si>
    <t>$85950</t>
  </si>
  <si>
    <t>$19840</t>
  </si>
  <si>
    <t>$53514</t>
  </si>
  <si>
    <t>$10117</t>
  </si>
  <si>
    <t>$19991</t>
  </si>
  <si>
    <t>$10039</t>
  </si>
  <si>
    <t>$20592</t>
  </si>
  <si>
    <t>$9547</t>
  </si>
  <si>
    <t>$23286</t>
  </si>
  <si>
    <t>$44497</t>
  </si>
  <si>
    <t>$21724</t>
  </si>
  <si>
    <t>$25667</t>
  </si>
  <si>
    <t>$25157</t>
  </si>
  <si>
    <t>$24122</t>
  </si>
  <si>
    <t>$9844</t>
  </si>
  <si>
    <t>$18637</t>
  </si>
  <si>
    <t>$12296</t>
  </si>
  <si>
    <t>$17423</t>
  </si>
  <si>
    <t>$22347</t>
  </si>
  <si>
    <t>$16070</t>
  </si>
  <si>
    <t>$25177</t>
  </si>
  <si>
    <t>$8240</t>
  </si>
  <si>
    <t>$12149</t>
  </si>
  <si>
    <t>$13071</t>
  </si>
  <si>
    <t>$12334</t>
  </si>
  <si>
    <t>$13497</t>
  </si>
  <si>
    <t>$44603</t>
  </si>
  <si>
    <t>$12958</t>
  </si>
  <si>
    <t>$18794</t>
  </si>
  <si>
    <t>$10215</t>
  </si>
  <si>
    <t>$37755</t>
  </si>
  <si>
    <t>$7762</t>
  </si>
  <si>
    <t>$42014</t>
  </si>
  <si>
    <t>$24136</t>
  </si>
  <si>
    <t>$37528</t>
  </si>
  <si>
    <t>$11434</t>
  </si>
  <si>
    <t>$19449</t>
  </si>
  <si>
    <t>$35578</t>
  </si>
  <si>
    <t>$85927</t>
  </si>
  <si>
    <t>$20869</t>
  </si>
  <si>
    <t>$28384</t>
  </si>
  <si>
    <t>$6659</t>
  </si>
  <si>
    <t>$17219</t>
  </si>
  <si>
    <t>$17148</t>
  </si>
  <si>
    <t>$59466</t>
  </si>
  <si>
    <t>$21221</t>
  </si>
  <si>
    <t>$33912</t>
  </si>
  <si>
    <t>$7941</t>
  </si>
  <si>
    <t>$18513</t>
  </si>
  <si>
    <t>$20880</t>
  </si>
  <si>
    <t>$13172</t>
  </si>
  <si>
    <t>$18686</t>
  </si>
  <si>
    <t>$27231</t>
  </si>
  <si>
    <t>$42039</t>
  </si>
  <si>
    <t>$30486</t>
  </si>
  <si>
    <t>$16920</t>
  </si>
  <si>
    <t>$92188</t>
  </si>
  <si>
    <t>$26827</t>
  </si>
  <si>
    <t>$24028</t>
  </si>
  <si>
    <t>$9841</t>
  </si>
  <si>
    <t>$10845</t>
  </si>
  <si>
    <t>$13537</t>
  </si>
  <si>
    <t>$10249</t>
  </si>
  <si>
    <t>$8339</t>
  </si>
  <si>
    <t>$15584</t>
  </si>
  <si>
    <t>$54168</t>
  </si>
  <si>
    <t>$12141</t>
  </si>
  <si>
    <t>$17188</t>
  </si>
  <si>
    <t>$8853</t>
  </si>
  <si>
    <t>$8883</t>
  </si>
  <si>
    <t>$7591</t>
  </si>
  <si>
    <t>$8456</t>
  </si>
  <si>
    <t>$16355</t>
  </si>
  <si>
    <t>$18339</t>
  </si>
  <si>
    <t>$26346</t>
  </si>
  <si>
    <t>$5622</t>
  </si>
  <si>
    <t>$17493</t>
  </si>
  <si>
    <t>$11622</t>
  </si>
  <si>
    <t>$10933</t>
  </si>
  <si>
    <t>$25310</t>
  </si>
  <si>
    <t>$9548</t>
  </si>
  <si>
    <t>$4772</t>
  </si>
  <si>
    <t>$23152</t>
  </si>
  <si>
    <t>$10398</t>
  </si>
  <si>
    <t>$14904</t>
  </si>
  <si>
    <t>$11711</t>
  </si>
  <si>
    <t>$22188</t>
  </si>
  <si>
    <t>$22683</t>
  </si>
  <si>
    <t>$10916</t>
  </si>
  <si>
    <t>$30714</t>
  </si>
  <si>
    <t>$13802</t>
  </si>
  <si>
    <t>$17426</t>
  </si>
  <si>
    <t>$17389</t>
  </si>
  <si>
    <t>$56733</t>
  </si>
  <si>
    <t>$14132</t>
  </si>
  <si>
    <t>$10765</t>
  </si>
  <si>
    <t>$18219</t>
  </si>
  <si>
    <t>$7477</t>
  </si>
  <si>
    <t>$14755</t>
  </si>
  <si>
    <t>$40228</t>
  </si>
  <si>
    <t>$23986</t>
  </si>
  <si>
    <t>$52151</t>
  </si>
  <si>
    <t>$8923</t>
  </si>
  <si>
    <t>$20585</t>
  </si>
  <si>
    <t>$18613</t>
  </si>
  <si>
    <t>$9890</t>
  </si>
  <si>
    <t>$33077</t>
  </si>
  <si>
    <t>$15479</t>
  </si>
  <si>
    <t>$10470</t>
  </si>
  <si>
    <t>$12223</t>
  </si>
  <si>
    <t>$7448</t>
  </si>
  <si>
    <t>$14809</t>
  </si>
  <si>
    <t>$21604</t>
  </si>
  <si>
    <t>$13597</t>
  </si>
  <si>
    <t>$26470</t>
  </si>
  <si>
    <t>$32733</t>
  </si>
  <si>
    <t>$8381</t>
  </si>
  <si>
    <t>$15087</t>
  </si>
  <si>
    <t>$.</t>
  </si>
  <si>
    <t>$20994</t>
  </si>
  <si>
    <t>$27002</t>
  </si>
  <si>
    <t>$31500</t>
  </si>
  <si>
    <t>$26895</t>
  </si>
  <si>
    <t>$9337</t>
  </si>
  <si>
    <t>$12844</t>
  </si>
  <si>
    <t>$29871</t>
  </si>
  <si>
    <t>$5473</t>
  </si>
  <si>
    <t>$21240</t>
  </si>
  <si>
    <t>$26086</t>
  </si>
  <si>
    <t>$21321</t>
  </si>
  <si>
    <t>$31032</t>
  </si>
  <si>
    <t>$66748</t>
  </si>
  <si>
    <t>$33054</t>
  </si>
  <si>
    <t>$9988</t>
  </si>
  <si>
    <t>$13225</t>
  </si>
  <si>
    <t>$19828</t>
  </si>
  <si>
    <t>$11173</t>
  </si>
  <si>
    <t>$13570</t>
  </si>
  <si>
    <t>$203490</t>
  </si>
  <si>
    <t>$84288</t>
  </si>
  <si>
    <t>$1142</t>
  </si>
  <si>
    <t>$4675</t>
  </si>
  <si>
    <t>$12656</t>
  </si>
  <si>
    <t>$67290</t>
  </si>
  <si>
    <t>$19388</t>
  </si>
  <si>
    <t>$6448</t>
  </si>
  <si>
    <t>$8930</t>
  </si>
  <si>
    <t>$8826</t>
  </si>
  <si>
    <t>$22746</t>
  </si>
  <si>
    <t>$18296</t>
  </si>
  <si>
    <t>$11573</t>
  </si>
  <si>
    <t>$16810</t>
  </si>
  <si>
    <t>$18841</t>
  </si>
  <si>
    <t>$37786</t>
  </si>
  <si>
    <t>$6941</t>
  </si>
  <si>
    <t>$13424</t>
  </si>
  <si>
    <t>$12612</t>
  </si>
  <si>
    <t>$21184</t>
  </si>
  <si>
    <t>$14981</t>
  </si>
  <si>
    <t>$41275</t>
  </si>
  <si>
    <t>$13107</t>
  </si>
  <si>
    <t>$6806</t>
  </si>
  <si>
    <t>$29133</t>
  </si>
  <si>
    <t>$14154</t>
  </si>
  <si>
    <t>$6618</t>
  </si>
  <si>
    <t>$23919</t>
  </si>
  <si>
    <t>$30061</t>
  </si>
  <si>
    <t>$40248</t>
  </si>
  <si>
    <t>$13906</t>
  </si>
  <si>
    <t>$16594</t>
  </si>
  <si>
    <t>$5282</t>
  </si>
  <si>
    <t>$8278</t>
  </si>
  <si>
    <t>$26964</t>
  </si>
  <si>
    <t>$20349</t>
  </si>
  <si>
    <t>$26337</t>
  </si>
  <si>
    <t>$12978</t>
  </si>
  <si>
    <t>$61410</t>
  </si>
  <si>
    <t>$6889</t>
  </si>
  <si>
    <t>$14571</t>
  </si>
  <si>
    <t>$8989</t>
  </si>
  <si>
    <t>$12325</t>
  </si>
  <si>
    <t>$23104</t>
  </si>
  <si>
    <t>$17340</t>
  </si>
  <si>
    <t>$25155</t>
  </si>
  <si>
    <t>$24190</t>
  </si>
  <si>
    <t>$13372</t>
  </si>
  <si>
    <t>$26473</t>
  </si>
  <si>
    <t>$33502</t>
  </si>
  <si>
    <t>$19436</t>
  </si>
  <si>
    <t>$15855</t>
  </si>
  <si>
    <t>$24271</t>
  </si>
  <si>
    <t>$17863</t>
  </si>
  <si>
    <t>$19844</t>
  </si>
  <si>
    <t>$18369</t>
  </si>
  <si>
    <t>$16420</t>
  </si>
  <si>
    <t>$8756</t>
  </si>
  <si>
    <t>$11942</t>
  </si>
  <si>
    <t>$11585</t>
  </si>
  <si>
    <t>$21402</t>
  </si>
  <si>
    <t>$21213</t>
  </si>
  <si>
    <t>$13504</t>
  </si>
  <si>
    <t>$11946</t>
  </si>
  <si>
    <t>$26908</t>
  </si>
  <si>
    <t>$13801</t>
  </si>
  <si>
    <t>$20843</t>
  </si>
  <si>
    <t>$18575</t>
  </si>
  <si>
    <t>$14539</t>
  </si>
  <si>
    <t>$27870</t>
  </si>
  <si>
    <t>$26873</t>
  </si>
  <si>
    <t>$8891</t>
  </si>
  <si>
    <t>$21863</t>
  </si>
  <si>
    <t>$15869</t>
  </si>
  <si>
    <t>$12449</t>
  </si>
  <si>
    <t>$8254</t>
  </si>
  <si>
    <t>$21784</t>
  </si>
  <si>
    <t>$12221</t>
  </si>
  <si>
    <t>$12256</t>
  </si>
  <si>
    <t>$31020</t>
  </si>
  <si>
    <t>$10204</t>
  </si>
  <si>
    <t>$8643</t>
  </si>
  <si>
    <t>$15811</t>
  </si>
  <si>
    <t>$9084</t>
  </si>
  <si>
    <t>$11109</t>
  </si>
  <si>
    <t>$14484</t>
  </si>
  <si>
    <t>$27061</t>
  </si>
  <si>
    <t>$8909</t>
  </si>
  <si>
    <t>$22321</t>
  </si>
  <si>
    <t>$15826</t>
  </si>
  <si>
    <t>$18669</t>
  </si>
  <si>
    <t>$22968</t>
  </si>
  <si>
    <t>$19046</t>
  </si>
  <si>
    <t>$56997</t>
  </si>
  <si>
    <t>$19811</t>
  </si>
  <si>
    <t>$13271</t>
  </si>
  <si>
    <t>$25321</t>
  </si>
  <si>
    <t>$21492</t>
  </si>
  <si>
    <t>$11949</t>
  </si>
  <si>
    <t>$17229</t>
  </si>
  <si>
    <t>$101711</t>
  </si>
  <si>
    <t>$50235</t>
  </si>
  <si>
    <t>$2824</t>
  </si>
  <si>
    <t>$16028</t>
  </si>
  <si>
    <t>$20760</t>
  </si>
  <si>
    <t>$8150</t>
  </si>
  <si>
    <t>$17224</t>
  </si>
  <si>
    <t>$7405</t>
  </si>
  <si>
    <t>$8774</t>
  </si>
  <si>
    <t>$12339</t>
  </si>
  <si>
    <t>$16068</t>
  </si>
  <si>
    <t>$24489</t>
  </si>
  <si>
    <t>$13356</t>
  </si>
  <si>
    <t>$46976</t>
  </si>
  <si>
    <t>$146968</t>
  </si>
  <si>
    <t>$83848</t>
  </si>
  <si>
    <t>$14108</t>
  </si>
  <si>
    <t>$20368</t>
  </si>
  <si>
    <t>$11593</t>
  </si>
  <si>
    <t>$17374</t>
  </si>
  <si>
    <t>$24987</t>
  </si>
  <si>
    <t>$44193</t>
  </si>
  <si>
    <t>$10011</t>
  </si>
  <si>
    <t>$14012</t>
  </si>
  <si>
    <t>$13419</t>
  </si>
  <si>
    <t>$25211</t>
  </si>
  <si>
    <t>$15559</t>
  </si>
  <si>
    <t>$56765</t>
  </si>
  <si>
    <t>$54650</t>
  </si>
  <si>
    <t>$35213</t>
  </si>
  <si>
    <t>$18424</t>
  </si>
  <si>
    <t>$19056</t>
  </si>
  <si>
    <t>$10270</t>
  </si>
  <si>
    <t>$9599</t>
  </si>
  <si>
    <t>$18382</t>
  </si>
  <si>
    <t>$18559</t>
  </si>
  <si>
    <t>$14595</t>
  </si>
  <si>
    <t>$40152</t>
  </si>
  <si>
    <t>$22384</t>
  </si>
  <si>
    <t>$56201</t>
  </si>
  <si>
    <t>$9716</t>
  </si>
  <si>
    <t>$13739</t>
  </si>
  <si>
    <t>$11999</t>
  </si>
  <si>
    <t>$18341</t>
  </si>
  <si>
    <t>$6306</t>
  </si>
  <si>
    <t>$9920</t>
  </si>
  <si>
    <t>$16421</t>
  </si>
  <si>
    <t>$13245</t>
  </si>
  <si>
    <t>$24930</t>
  </si>
  <si>
    <t>$8928</t>
  </si>
  <si>
    <t>$43493</t>
  </si>
  <si>
    <t>$8650</t>
  </si>
  <si>
    <t>$14347</t>
  </si>
  <si>
    <t>$19889</t>
  </si>
  <si>
    <t>$19908</t>
  </si>
  <si>
    <t>$15124</t>
  </si>
  <si>
    <t>$26642</t>
  </si>
  <si>
    <t>$5680</t>
  </si>
  <si>
    <t>$9255</t>
  </si>
  <si>
    <t>$25787</t>
  </si>
  <si>
    <t>$28374</t>
  </si>
  <si>
    <t>$25852</t>
  </si>
  <si>
    <t>$26126</t>
  </si>
  <si>
    <t>$15096</t>
  </si>
  <si>
    <t>$9909</t>
  </si>
  <si>
    <t>$21652</t>
  </si>
  <si>
    <t>$29467</t>
  </si>
  <si>
    <t>$32624</t>
  </si>
  <si>
    <t>$21312</t>
  </si>
  <si>
    <t>$14805</t>
  </si>
  <si>
    <t>$3402</t>
  </si>
  <si>
    <t>$3075</t>
  </si>
  <si>
    <t>$28330</t>
  </si>
  <si>
    <t>$20533</t>
  </si>
  <si>
    <t>$41675</t>
  </si>
  <si>
    <t>$9456</t>
  </si>
  <si>
    <t>$55696</t>
  </si>
  <si>
    <t>$11184</t>
  </si>
  <si>
    <t>$13617</t>
  </si>
  <si>
    <t>$89432</t>
  </si>
  <si>
    <t>$16778</t>
  </si>
  <si>
    <t>$9199</t>
  </si>
  <si>
    <t>$22000</t>
  </si>
  <si>
    <t>$13303</t>
  </si>
  <si>
    <t>$10418</t>
  </si>
  <si>
    <t>$12753</t>
  </si>
  <si>
    <t>$14801</t>
  </si>
  <si>
    <t>$12556</t>
  </si>
  <si>
    <t>$26619</t>
  </si>
  <si>
    <t>$28882</t>
  </si>
  <si>
    <t>$15492</t>
  </si>
  <si>
    <t>$9242</t>
  </si>
  <si>
    <t>$45348</t>
  </si>
  <si>
    <t>$6517</t>
  </si>
  <si>
    <t>$21765</t>
  </si>
  <si>
    <t>$10650</t>
  </si>
  <si>
    <t>$16172</t>
  </si>
  <si>
    <t>$19931</t>
  </si>
  <si>
    <t>$19425</t>
  </si>
  <si>
    <t>$9847</t>
  </si>
  <si>
    <t>$17976</t>
  </si>
  <si>
    <t>$69142</t>
  </si>
  <si>
    <t>$22848</t>
  </si>
  <si>
    <t>$20523</t>
  </si>
  <si>
    <t>$11726</t>
  </si>
  <si>
    <t>$30192</t>
  </si>
  <si>
    <t>$10374</t>
  </si>
  <si>
    <t>$18734</t>
  </si>
  <si>
    <t>$14440</t>
  </si>
  <si>
    <t>$30214</t>
  </si>
  <si>
    <t>$13362</t>
  </si>
  <si>
    <t>$10940</t>
  </si>
  <si>
    <t>$15607</t>
  </si>
  <si>
    <t>$66713</t>
  </si>
  <si>
    <t>$19685</t>
  </si>
  <si>
    <t>$40285</t>
  </si>
  <si>
    <t>$34360</t>
  </si>
  <si>
    <t>$20574</t>
  </si>
  <si>
    <t>$12121</t>
  </si>
  <si>
    <t>$30408</t>
  </si>
  <si>
    <t>$18406</t>
  </si>
  <si>
    <t>$21445</t>
  </si>
  <si>
    <t>$11424</t>
  </si>
  <si>
    <t>$15323</t>
  </si>
  <si>
    <t>$12798</t>
  </si>
  <si>
    <t>$14521</t>
  </si>
  <si>
    <t>$39445</t>
  </si>
  <si>
    <t>$31664</t>
  </si>
  <si>
    <t>$104026</t>
  </si>
  <si>
    <t>$68056</t>
  </si>
  <si>
    <t>$24626</t>
  </si>
  <si>
    <t>$22379</t>
  </si>
  <si>
    <t>$64082</t>
  </si>
  <si>
    <t>$17688</t>
  </si>
  <si>
    <t>$19620</t>
  </si>
  <si>
    <t>$16026</t>
  </si>
  <si>
    <t>$14262</t>
  </si>
  <si>
    <t>$9592</t>
  </si>
  <si>
    <t>$11771</t>
  </si>
  <si>
    <t>$83637</t>
  </si>
  <si>
    <t>$14636</t>
  </si>
  <si>
    <t>$181837</t>
  </si>
  <si>
    <t>$25655</t>
  </si>
  <si>
    <t>$13509</t>
  </si>
  <si>
    <t>$17936</t>
  </si>
  <si>
    <t>$117095</t>
  </si>
  <si>
    <t>$26124</t>
  </si>
  <si>
    <t>$12576</t>
  </si>
  <si>
    <t>$15187</t>
  </si>
  <si>
    <t>$32668</t>
  </si>
  <si>
    <t>$13992</t>
  </si>
  <si>
    <t>$11945</t>
  </si>
  <si>
    <t>$11621</t>
  </si>
  <si>
    <t>$13173</t>
  </si>
  <si>
    <t>$49302</t>
  </si>
  <si>
    <t>$24847</t>
  </si>
  <si>
    <t>$9406</t>
  </si>
  <si>
    <t>$12388</t>
  </si>
  <si>
    <t>$25541</t>
  </si>
  <si>
    <t>$17412</t>
  </si>
  <si>
    <t>$43779</t>
  </si>
  <si>
    <t>$26689</t>
  </si>
  <si>
    <t>$19132</t>
  </si>
  <si>
    <t>$16867</t>
  </si>
  <si>
    <t>$11029</t>
  </si>
  <si>
    <t>$18596</t>
  </si>
  <si>
    <t>$61641</t>
  </si>
  <si>
    <t>$13984</t>
  </si>
  <si>
    <t>$29619</t>
  </si>
  <si>
    <t>$15306</t>
  </si>
  <si>
    <t>$19225</t>
  </si>
  <si>
    <t>$43558</t>
  </si>
  <si>
    <t>$19865</t>
  </si>
  <si>
    <t>$18814</t>
  </si>
  <si>
    <t>$33460</t>
  </si>
  <si>
    <t>$35463</t>
  </si>
  <si>
    <t>$8604</t>
  </si>
  <si>
    <t>$9576</t>
  </si>
  <si>
    <t>$23999</t>
  </si>
  <si>
    <t>$18459</t>
  </si>
  <si>
    <t>$17226</t>
  </si>
  <si>
    <t>$25327</t>
  </si>
  <si>
    <t>$15937</t>
  </si>
  <si>
    <t>$15839</t>
  </si>
  <si>
    <t>$24221</t>
  </si>
  <si>
    <t>$29857</t>
  </si>
  <si>
    <t>$22528</t>
  </si>
  <si>
    <t>$19305</t>
  </si>
  <si>
    <t>$8910</t>
  </si>
  <si>
    <t>$9338</t>
  </si>
  <si>
    <t>$26006</t>
  </si>
  <si>
    <t>$13528</t>
  </si>
  <si>
    <t>$17158</t>
  </si>
  <si>
    <t>$9557</t>
  </si>
  <si>
    <t>$21851</t>
  </si>
  <si>
    <t>$14459</t>
  </si>
  <si>
    <t>$17170</t>
  </si>
  <si>
    <t>$22387</t>
  </si>
  <si>
    <t>$49640</t>
  </si>
  <si>
    <t>$11805</t>
  </si>
  <si>
    <t>$13716</t>
  </si>
  <si>
    <t>$25154</t>
  </si>
  <si>
    <t>$19117</t>
  </si>
  <si>
    <t>$15102</t>
  </si>
  <si>
    <t>$18773</t>
  </si>
  <si>
    <t>$10165</t>
  </si>
  <si>
    <t>$22382</t>
  </si>
  <si>
    <t>$9336</t>
  </si>
  <si>
    <t>$13896</t>
  </si>
  <si>
    <t>$19625</t>
  </si>
  <si>
    <t>$12139</t>
  </si>
  <si>
    <t>$10041</t>
  </si>
  <si>
    <t>$51129</t>
  </si>
  <si>
    <t>$20904</t>
  </si>
  <si>
    <t>$34058</t>
  </si>
  <si>
    <t>$169630</t>
  </si>
  <si>
    <t>$15109</t>
  </si>
  <si>
    <t>$32904</t>
  </si>
  <si>
    <t>$41003</t>
  </si>
  <si>
    <t>$22463</t>
  </si>
  <si>
    <t>$19812</t>
  </si>
  <si>
    <t>$13334</t>
  </si>
  <si>
    <t>$36590</t>
  </si>
  <si>
    <t>$22854</t>
  </si>
  <si>
    <t>$13105</t>
  </si>
  <si>
    <t>$9372</t>
  </si>
  <si>
    <t>$12675</t>
  </si>
  <si>
    <t>$13806</t>
  </si>
  <si>
    <t>$6691</t>
  </si>
  <si>
    <t>$8027</t>
  </si>
  <si>
    <t>$12905</t>
  </si>
  <si>
    <t>$9293</t>
  </si>
  <si>
    <t>$10951</t>
  </si>
  <si>
    <t>$9322</t>
  </si>
  <si>
    <t>$17830</t>
  </si>
  <si>
    <t>$24371</t>
  </si>
  <si>
    <t>$9227</t>
  </si>
  <si>
    <t>$11729</t>
  </si>
  <si>
    <t>$11381</t>
  </si>
  <si>
    <t>$13854</t>
  </si>
  <si>
    <t>$25540</t>
  </si>
  <si>
    <t>$12200</t>
  </si>
  <si>
    <t>$11760</t>
  </si>
  <si>
    <t>$23052</t>
  </si>
  <si>
    <t>$8446</t>
  </si>
  <si>
    <t>$21901</t>
  </si>
  <si>
    <t>$36265</t>
  </si>
  <si>
    <t>$14548</t>
  </si>
  <si>
    <t>$64937</t>
  </si>
  <si>
    <t>$63031</t>
  </si>
  <si>
    <t>$15911</t>
  </si>
  <si>
    <t>$114733</t>
  </si>
  <si>
    <t>$20206</t>
  </si>
  <si>
    <t>$20528</t>
  </si>
  <si>
    <t>$38765</t>
  </si>
  <si>
    <t>$10000</t>
  </si>
  <si>
    <t>$24411</t>
  </si>
  <si>
    <t>$22358</t>
  </si>
  <si>
    <t>$31998</t>
  </si>
  <si>
    <t>$30581</t>
  </si>
  <si>
    <t>$12799</t>
  </si>
  <si>
    <t>$13040</t>
  </si>
  <si>
    <t>$11264</t>
  </si>
  <si>
    <t>$27337</t>
  </si>
  <si>
    <t>$7311</t>
  </si>
  <si>
    <t>$23156</t>
  </si>
  <si>
    <t>$9961</t>
  </si>
  <si>
    <t>$14849</t>
  </si>
  <si>
    <t>$50122</t>
  </si>
  <si>
    <t>$41790</t>
  </si>
  <si>
    <t>$14511</t>
  </si>
  <si>
    <t>$9044</t>
  </si>
  <si>
    <t>$17505</t>
  </si>
  <si>
    <t>$8973</t>
  </si>
  <si>
    <t>$14621</t>
  </si>
  <si>
    <t>$22792</t>
  </si>
  <si>
    <t>$15664</t>
  </si>
  <si>
    <t>$40727</t>
  </si>
  <si>
    <t>$14171</t>
  </si>
  <si>
    <t>$20867</t>
  </si>
  <si>
    <t>$22482</t>
  </si>
  <si>
    <t>$12091</t>
  </si>
  <si>
    <t>$19679</t>
  </si>
  <si>
    <t>$11592</t>
  </si>
  <si>
    <t>$10961</t>
  </si>
  <si>
    <t>$10902</t>
  </si>
  <si>
    <t>$8704</t>
  </si>
  <si>
    <t>$8759</t>
  </si>
  <si>
    <t>$64532</t>
  </si>
  <si>
    <t>$29672</t>
  </si>
  <si>
    <t>$9506</t>
  </si>
  <si>
    <t>$20029</t>
  </si>
  <si>
    <t>$8346</t>
  </si>
  <si>
    <t>$21470</t>
  </si>
  <si>
    <t>$62708</t>
  </si>
  <si>
    <t>$35628</t>
  </si>
  <si>
    <t>$20237</t>
  </si>
  <si>
    <t>$9057</t>
  </si>
  <si>
    <t>$15806</t>
  </si>
  <si>
    <t>$14232</t>
  </si>
  <si>
    <t>$107305</t>
  </si>
  <si>
    <t>$31571</t>
  </si>
  <si>
    <t>$27948</t>
  </si>
  <si>
    <t>$18991</t>
  </si>
  <si>
    <t>$14870</t>
  </si>
  <si>
    <t>$22704</t>
  </si>
  <si>
    <t>$19657</t>
  </si>
  <si>
    <t>$21639</t>
  </si>
  <si>
    <t>$11330</t>
  </si>
  <si>
    <t>$17149</t>
  </si>
  <si>
    <t>$24764</t>
  </si>
  <si>
    <t>$18806</t>
  </si>
  <si>
    <t>$9533</t>
  </si>
  <si>
    <t>$32211</t>
  </si>
  <si>
    <t>$31651</t>
  </si>
  <si>
    <t>$11343</t>
  </si>
  <si>
    <t>$13684</t>
  </si>
  <si>
    <t>$51485</t>
  </si>
  <si>
    <t>$32031</t>
  </si>
  <si>
    <t>$13982</t>
  </si>
  <si>
    <t>$31815</t>
  </si>
  <si>
    <t>$21322</t>
  </si>
  <si>
    <t>$11528</t>
  </si>
  <si>
    <t>$26590</t>
  </si>
  <si>
    <t>$18884</t>
  </si>
  <si>
    <t>$38452</t>
  </si>
  <si>
    <t>$19570</t>
  </si>
  <si>
    <t>$24898</t>
  </si>
  <si>
    <t>$16236</t>
  </si>
  <si>
    <t>$12145</t>
  </si>
  <si>
    <t>$13089</t>
  </si>
  <si>
    <t>$73468</t>
  </si>
  <si>
    <t>$14427</t>
  </si>
  <si>
    <t>$11931</t>
  </si>
  <si>
    <t>$14497</t>
  </si>
  <si>
    <t>$12658</t>
  </si>
  <si>
    <t>$11842</t>
  </si>
  <si>
    <t>$13702</t>
  </si>
  <si>
    <t>$17612</t>
  </si>
  <si>
    <t>$19998</t>
  </si>
  <si>
    <t>$21031</t>
  </si>
  <si>
    <t>$22119</t>
  </si>
  <si>
    <t>$49347</t>
  </si>
  <si>
    <t>$14642</t>
  </si>
  <si>
    <t>$22171</t>
  </si>
  <si>
    <t>$21867</t>
  </si>
  <si>
    <t>$21941</t>
  </si>
  <si>
    <t>$18879</t>
  </si>
  <si>
    <t>$216077</t>
  </si>
  <si>
    <t>$12125</t>
  </si>
  <si>
    <t>$23532</t>
  </si>
  <si>
    <t>$20490</t>
  </si>
  <si>
    <t>$13953</t>
  </si>
  <si>
    <t>$17880</t>
  </si>
  <si>
    <t>$16464</t>
  </si>
  <si>
    <t>$15524</t>
  </si>
  <si>
    <t>$32227</t>
  </si>
  <si>
    <t>$8792</t>
  </si>
  <si>
    <t>$19080</t>
  </si>
  <si>
    <t>$26698</t>
  </si>
  <si>
    <t>$11741</t>
  </si>
  <si>
    <t>$14403</t>
  </si>
  <si>
    <t>$23537</t>
  </si>
  <si>
    <t>$22939</t>
  </si>
  <si>
    <t>$26384</t>
  </si>
  <si>
    <t>$26730</t>
  </si>
  <si>
    <t>$23070</t>
  </si>
  <si>
    <t>$18905</t>
  </si>
  <si>
    <t>$21324</t>
  </si>
  <si>
    <t>$26007</t>
  </si>
  <si>
    <t>$33928</t>
  </si>
  <si>
    <t>$9823</t>
  </si>
  <si>
    <t>$27856</t>
  </si>
  <si>
    <t>$23607</t>
  </si>
  <si>
    <t>$15294</t>
  </si>
  <si>
    <t>$55714</t>
  </si>
  <si>
    <t>$24075</t>
  </si>
  <si>
    <t>$17927</t>
  </si>
  <si>
    <t>$19996</t>
  </si>
  <si>
    <t>$31459</t>
  </si>
  <si>
    <t>$35623</t>
  </si>
  <si>
    <t>$15603</t>
  </si>
  <si>
    <t>$12916</t>
  </si>
  <si>
    <t>$12230</t>
  </si>
  <si>
    <t>$19219</t>
  </si>
  <si>
    <t>$11849</t>
  </si>
  <si>
    <t>$12531</t>
  </si>
  <si>
    <t>$13488</t>
  </si>
  <si>
    <t>$11286</t>
  </si>
  <si>
    <t>$12367</t>
  </si>
  <si>
    <t>$14629</t>
  </si>
  <si>
    <t>$20440</t>
  </si>
  <si>
    <t>$28669</t>
  </si>
  <si>
    <t>$21386</t>
  </si>
  <si>
    <t>$14390</t>
  </si>
  <si>
    <t>$9496</t>
  </si>
  <si>
    <t>$10672</t>
  </si>
  <si>
    <t>$19280</t>
  </si>
  <si>
    <t>$10783</t>
  </si>
  <si>
    <t>$50911</t>
  </si>
  <si>
    <t>$14697</t>
  </si>
  <si>
    <t>$50214</t>
  </si>
  <si>
    <t>$12089</t>
  </si>
  <si>
    <t>$27223</t>
  </si>
  <si>
    <t>$11081</t>
  </si>
  <si>
    <t>$10882</t>
  </si>
  <si>
    <t>$16483</t>
  </si>
  <si>
    <t>$8818</t>
  </si>
  <si>
    <t>$11559</t>
  </si>
  <si>
    <t>$21527</t>
  </si>
  <si>
    <t>$10081</t>
  </si>
  <si>
    <t>$37855</t>
  </si>
  <si>
    <t>$25203</t>
  </si>
  <si>
    <t>$35262</t>
  </si>
  <si>
    <t>$12261</t>
  </si>
  <si>
    <t>$20941</t>
  </si>
  <si>
    <t>$20453</t>
  </si>
  <si>
    <t>$10349</t>
  </si>
  <si>
    <t>$25808</t>
  </si>
  <si>
    <t>$9365</t>
  </si>
  <si>
    <t>$13722</t>
  </si>
  <si>
    <t>$25861</t>
  </si>
  <si>
    <t>$15719</t>
  </si>
  <si>
    <t>$10771</t>
  </si>
  <si>
    <t>$12894</t>
  </si>
  <si>
    <t>$43690</t>
  </si>
  <si>
    <t>$9927</t>
  </si>
  <si>
    <t>$14112</t>
  </si>
  <si>
    <t>$20895</t>
  </si>
  <si>
    <t>$24520</t>
  </si>
  <si>
    <t>$14400</t>
  </si>
  <si>
    <t>$29745</t>
  </si>
  <si>
    <t>$18308</t>
  </si>
  <si>
    <t>$15769</t>
  </si>
  <si>
    <t>$56708</t>
  </si>
  <si>
    <t>$34072</t>
  </si>
  <si>
    <t>$15969</t>
  </si>
  <si>
    <t>$20923</t>
  </si>
  <si>
    <t>$14161</t>
  </si>
  <si>
    <t>$14583</t>
  </si>
  <si>
    <t>$16470</t>
  </si>
  <si>
    <t>$13723</t>
  </si>
  <si>
    <t>$24201</t>
  </si>
  <si>
    <t>$9657</t>
  </si>
  <si>
    <t>$13157</t>
  </si>
  <si>
    <t>$28377</t>
  </si>
  <si>
    <t>$12679</t>
  </si>
  <si>
    <t>$13705</t>
  </si>
  <si>
    <t>$13501</t>
  </si>
  <si>
    <t>$35087</t>
  </si>
  <si>
    <t>$16830</t>
  </si>
  <si>
    <t>$27128</t>
  </si>
  <si>
    <t>$21512</t>
  </si>
  <si>
    <t>$40764</t>
  </si>
  <si>
    <t>$21300</t>
  </si>
  <si>
    <t>$17832</t>
  </si>
  <si>
    <t>$31743</t>
  </si>
  <si>
    <t>$42185</t>
  </si>
  <si>
    <t>$9325</t>
  </si>
  <si>
    <t>$7885</t>
  </si>
  <si>
    <t>$38350</t>
  </si>
  <si>
    <t>$11092</t>
  </si>
  <si>
    <t>$15873</t>
  </si>
  <si>
    <t>$20508</t>
  </si>
  <si>
    <t>$15832</t>
  </si>
  <si>
    <t>$10105</t>
  </si>
  <si>
    <t>$11233</t>
  </si>
  <si>
    <t>$11614</t>
  </si>
  <si>
    <t>$14037</t>
  </si>
  <si>
    <t>$8333</t>
  </si>
  <si>
    <t>$14973</t>
  </si>
  <si>
    <t>$9350</t>
  </si>
  <si>
    <t>$9539</t>
  </si>
  <si>
    <t>$26783</t>
  </si>
  <si>
    <t>$22107</t>
  </si>
  <si>
    <t>$9808</t>
  </si>
  <si>
    <t>$87797</t>
  </si>
  <si>
    <t>$50060</t>
  </si>
  <si>
    <t>$16995</t>
  </si>
  <si>
    <t>$10569</t>
  </si>
  <si>
    <t>$10395</t>
  </si>
  <si>
    <t>$9289</t>
  </si>
  <si>
    <t>$9155</t>
  </si>
  <si>
    <t>$53741</t>
  </si>
  <si>
    <t>$22805</t>
  </si>
  <si>
    <t>$16218</t>
  </si>
  <si>
    <t>$39762</t>
  </si>
  <si>
    <t>$28343</t>
  </si>
  <si>
    <t>$31134</t>
  </si>
  <si>
    <t>$27677</t>
  </si>
  <si>
    <t>$18769</t>
  </si>
  <si>
    <t>$11569</t>
  </si>
  <si>
    <t>$28522</t>
  </si>
  <si>
    <t>$8154</t>
  </si>
  <si>
    <t>$46303</t>
  </si>
  <si>
    <t>$154285</t>
  </si>
  <si>
    <t>$36464</t>
  </si>
  <si>
    <t>$10211</t>
  </si>
  <si>
    <t>$29949</t>
  </si>
  <si>
    <t>$21464</t>
  </si>
  <si>
    <t>$20620</t>
  </si>
  <si>
    <t>$29134</t>
  </si>
  <si>
    <t>$28838</t>
  </si>
  <si>
    <t>$35470</t>
  </si>
  <si>
    <t>$18957</t>
  </si>
  <si>
    <t>$26611</t>
  </si>
  <si>
    <t>$16153</t>
  </si>
  <si>
    <t>$23431</t>
  </si>
  <si>
    <t>$47941</t>
  </si>
  <si>
    <t>$10164</t>
  </si>
  <si>
    <t>$10730</t>
  </si>
  <si>
    <t>$12843</t>
  </si>
  <si>
    <t>$25196</t>
  </si>
  <si>
    <t>$12295</t>
  </si>
  <si>
    <t>$15795</t>
  </si>
  <si>
    <t>$14648</t>
  </si>
  <si>
    <t>$15648</t>
  </si>
  <si>
    <t>$26307</t>
  </si>
  <si>
    <t>$22114</t>
  </si>
  <si>
    <t>$31636</t>
  </si>
  <si>
    <t>$13858</t>
  </si>
  <si>
    <t>$10462</t>
  </si>
  <si>
    <t>$13440</t>
  </si>
  <si>
    <t>$22603</t>
  </si>
  <si>
    <t>$10091</t>
  </si>
  <si>
    <t>$19291</t>
  </si>
  <si>
    <t>$27808</t>
  </si>
  <si>
    <t>$38709</t>
  </si>
  <si>
    <t>$26713</t>
  </si>
  <si>
    <t>$18961</t>
  </si>
  <si>
    <t>$23939</t>
  </si>
  <si>
    <t>$13418</t>
  </si>
  <si>
    <t>$14255</t>
  </si>
  <si>
    <t>$51135</t>
  </si>
  <si>
    <t>$19163</t>
  </si>
  <si>
    <t>$26717</t>
  </si>
  <si>
    <t>$20551</t>
  </si>
  <si>
    <t>$29576</t>
  </si>
  <si>
    <t>$17730</t>
  </si>
  <si>
    <t>$9363</t>
  </si>
  <si>
    <t>$28638</t>
  </si>
  <si>
    <t>$69283</t>
  </si>
  <si>
    <t>$29579</t>
  </si>
  <si>
    <t>$16747</t>
  </si>
  <si>
    <t>$75913</t>
  </si>
  <si>
    <t>$14991</t>
  </si>
  <si>
    <t>$18289</t>
  </si>
  <si>
    <t>$21730</t>
  </si>
  <si>
    <t>$15567</t>
  </si>
  <si>
    <t>$12776</t>
  </si>
  <si>
    <t>$18223</t>
  </si>
  <si>
    <t>$21950</t>
  </si>
  <si>
    <t>$33937</t>
  </si>
  <si>
    <t>$14196</t>
  </si>
  <si>
    <t>$26325</t>
  </si>
  <si>
    <t>$24262</t>
  </si>
  <si>
    <t>$28166</t>
  </si>
  <si>
    <t>$23686</t>
  </si>
  <si>
    <t>$21451</t>
  </si>
  <si>
    <t>$23358</t>
  </si>
  <si>
    <t>$11660</t>
  </si>
  <si>
    <t>$29904</t>
  </si>
  <si>
    <t>$27988</t>
  </si>
  <si>
    <t>$122259</t>
  </si>
  <si>
    <t>$23381</t>
  </si>
  <si>
    <t>$16174</t>
  </si>
  <si>
    <t>$13571</t>
  </si>
  <si>
    <t>$15325</t>
  </si>
  <si>
    <t>$48373</t>
  </si>
  <si>
    <t>$50700</t>
  </si>
  <si>
    <t>$62758</t>
  </si>
  <si>
    <t>$9919</t>
  </si>
  <si>
    <t>$17672</t>
  </si>
  <si>
    <t>$87508</t>
  </si>
  <si>
    <t>$22525</t>
  </si>
  <si>
    <t>$12067</t>
  </si>
  <si>
    <t>$12951</t>
  </si>
  <si>
    <t>$17110</t>
  </si>
  <si>
    <t>$8991</t>
  </si>
  <si>
    <t>$19959</t>
  </si>
  <si>
    <t>$37981</t>
  </si>
  <si>
    <t>$16487</t>
  </si>
  <si>
    <t>$86135</t>
  </si>
  <si>
    <t>$71863</t>
  </si>
  <si>
    <t>$16972</t>
  </si>
  <si>
    <t>$74330</t>
  </si>
  <si>
    <t>$20672</t>
  </si>
  <si>
    <t>$16669</t>
  </si>
  <si>
    <t>$24352</t>
  </si>
  <si>
    <t>$16277</t>
  </si>
  <si>
    <t>$29172</t>
  </si>
  <si>
    <t>$8982</t>
  </si>
  <si>
    <t>$8255</t>
  </si>
  <si>
    <t>$11480</t>
  </si>
  <si>
    <t>$16400</t>
  </si>
  <si>
    <t>$21644</t>
  </si>
  <si>
    <t>$16593</t>
  </si>
  <si>
    <t>$17807</t>
  </si>
  <si>
    <t>$20548</t>
  </si>
  <si>
    <t>$21053</t>
  </si>
  <si>
    <t>$34148</t>
  </si>
  <si>
    <t>$8574</t>
  </si>
  <si>
    <t>$28798</t>
  </si>
  <si>
    <t>$15091</t>
  </si>
  <si>
    <t>$24515</t>
  </si>
  <si>
    <t>$12272</t>
  </si>
  <si>
    <t>$21403</t>
  </si>
  <si>
    <t>$24374</t>
  </si>
  <si>
    <t>$13765</t>
  </si>
  <si>
    <t>$21016</t>
  </si>
  <si>
    <t>$31473</t>
  </si>
  <si>
    <t>$54282</t>
  </si>
  <si>
    <t>$17325</t>
  </si>
  <si>
    <t>$25786</t>
  </si>
  <si>
    <t>$20377</t>
  </si>
  <si>
    <t>$35990</t>
  </si>
  <si>
    <t>$21924</t>
  </si>
  <si>
    <t>$60763</t>
  </si>
  <si>
    <t>$22046</t>
  </si>
  <si>
    <t>$12026</t>
  </si>
  <si>
    <t>$10540</t>
  </si>
  <si>
    <t>$14169</t>
  </si>
  <si>
    <t>$11211</t>
  </si>
  <si>
    <t>$8737</t>
  </si>
  <si>
    <t>$11280</t>
  </si>
  <si>
    <t>$10775</t>
  </si>
  <si>
    <t>$13034</t>
  </si>
  <si>
    <t>$19277</t>
  </si>
  <si>
    <t>$15590</t>
  </si>
  <si>
    <t>$9070</t>
  </si>
  <si>
    <t>$47373</t>
  </si>
  <si>
    <t>$20045</t>
  </si>
  <si>
    <t>$21707</t>
  </si>
  <si>
    <t>$30478</t>
  </si>
  <si>
    <t>$17784</t>
  </si>
  <si>
    <t>$8522</t>
  </si>
  <si>
    <t>$11690</t>
  </si>
  <si>
    <t>$6180</t>
  </si>
  <si>
    <t>$11912</t>
  </si>
  <si>
    <t>$32852</t>
  </si>
  <si>
    <t>$56781</t>
  </si>
  <si>
    <t>$19188</t>
  </si>
  <si>
    <t>$14593</t>
  </si>
  <si>
    <t>$38711</t>
  </si>
  <si>
    <t>$15755</t>
  </si>
  <si>
    <t>$16725</t>
  </si>
  <si>
    <t>$13060</t>
  </si>
  <si>
    <t>$15065</t>
  </si>
  <si>
    <t>$77874</t>
  </si>
  <si>
    <t>$13710</t>
  </si>
  <si>
    <t>$12840</t>
  </si>
  <si>
    <t>$8185</t>
  </si>
  <si>
    <t>$13404</t>
  </si>
  <si>
    <t>$17037</t>
  </si>
  <si>
    <t>$12758</t>
  </si>
  <si>
    <t>$19988</t>
  </si>
  <si>
    <t>$9398</t>
  </si>
  <si>
    <t>$16712</t>
  </si>
  <si>
    <t>$35280</t>
  </si>
  <si>
    <t>$38029</t>
  </si>
  <si>
    <t>$5047</t>
  </si>
  <si>
    <t>$14053</t>
  </si>
  <si>
    <t>$17727</t>
  </si>
  <si>
    <t>$18220</t>
  </si>
  <si>
    <t>$18001</t>
  </si>
  <si>
    <t>$20660</t>
  </si>
  <si>
    <t>$22654</t>
  </si>
  <si>
    <t>$39772</t>
  </si>
  <si>
    <t>$43572</t>
  </si>
  <si>
    <t>$21121</t>
  </si>
  <si>
    <t>$24038</t>
  </si>
  <si>
    <t>$21416</t>
  </si>
  <si>
    <t>$6468</t>
  </si>
  <si>
    <t>$8090</t>
  </si>
  <si>
    <t>$15111</t>
  </si>
  <si>
    <t>$26131</t>
  </si>
  <si>
    <t>$11506</t>
  </si>
  <si>
    <t>$15555</t>
  </si>
  <si>
    <t>$11338</t>
  </si>
  <si>
    <t>$15610</t>
  </si>
  <si>
    <t>$13342</t>
  </si>
  <si>
    <t>$14357</t>
  </si>
  <si>
    <t>$14751</t>
  </si>
  <si>
    <t>$10703</t>
  </si>
  <si>
    <t>$19989</t>
  </si>
  <si>
    <t>$20369</t>
  </si>
  <si>
    <t>$16446</t>
  </si>
  <si>
    <t>$17675</t>
  </si>
  <si>
    <t>$11185</t>
  </si>
  <si>
    <t>$11478</t>
  </si>
  <si>
    <t>$17199</t>
  </si>
  <si>
    <t>$17504</t>
  </si>
  <si>
    <t>$11919</t>
  </si>
  <si>
    <t>$12176</t>
  </si>
  <si>
    <t>$11463</t>
  </si>
  <si>
    <t>$9114</t>
  </si>
  <si>
    <t>$12413</t>
  </si>
  <si>
    <t>$14512</t>
  </si>
  <si>
    <t>$26485</t>
  </si>
  <si>
    <t>$11745</t>
  </si>
  <si>
    <t>$22630</t>
  </si>
  <si>
    <t>$12902</t>
  </si>
  <si>
    <t>$7837</t>
  </si>
  <si>
    <t>$6118</t>
  </si>
  <si>
    <t>$9642</t>
  </si>
  <si>
    <t>$23465</t>
  </si>
  <si>
    <t>$27428</t>
  </si>
  <si>
    <t>$19120</t>
  </si>
  <si>
    <t>$23996</t>
  </si>
  <si>
    <t>$13921</t>
  </si>
  <si>
    <t>$14265</t>
  </si>
  <si>
    <t>$17274</t>
  </si>
  <si>
    <t>$13898</t>
  </si>
  <si>
    <t>$14813</t>
  </si>
  <si>
    <t>$18585</t>
  </si>
  <si>
    <t>$15551</t>
  </si>
  <si>
    <t>$17213</t>
  </si>
  <si>
    <t>$16918</t>
  </si>
  <si>
    <t>$13998</t>
  </si>
  <si>
    <t>$11117</t>
  </si>
  <si>
    <t>$25938</t>
  </si>
  <si>
    <t>$24603</t>
  </si>
  <si>
    <t>$20720</t>
  </si>
  <si>
    <t>$12973</t>
  </si>
  <si>
    <t>$10641</t>
  </si>
  <si>
    <t>$17462</t>
  </si>
  <si>
    <t>$25349</t>
  </si>
  <si>
    <t>$14386</t>
  </si>
  <si>
    <t>$14072</t>
  </si>
  <si>
    <t>$32725</t>
  </si>
  <si>
    <t>$15984</t>
  </si>
  <si>
    <t>$10093</t>
  </si>
  <si>
    <t>$26675</t>
  </si>
  <si>
    <t>$16296</t>
  </si>
  <si>
    <t>$31084</t>
  </si>
  <si>
    <t>$200697</t>
  </si>
  <si>
    <t>$8751</t>
  </si>
  <si>
    <t>$12934</t>
  </si>
  <si>
    <t>$16785</t>
  </si>
  <si>
    <t>$15061</t>
  </si>
  <si>
    <t>$21993</t>
  </si>
  <si>
    <t>$7899</t>
  </si>
  <si>
    <t>$19022</t>
  </si>
  <si>
    <t>$24882</t>
  </si>
  <si>
    <t>$31529</t>
  </si>
  <si>
    <t>$9906</t>
  </si>
  <si>
    <t>$7043</t>
  </si>
  <si>
    <t>$12834</t>
  </si>
  <si>
    <t>$16908</t>
  </si>
  <si>
    <t>$25639</t>
  </si>
  <si>
    <t>$13988</t>
  </si>
  <si>
    <t>$57065</t>
  </si>
  <si>
    <t>$31797</t>
  </si>
  <si>
    <t>$18086</t>
  </si>
  <si>
    <t>$22552</t>
  </si>
  <si>
    <t>$18764</t>
  </si>
  <si>
    <t>$17910</t>
  </si>
  <si>
    <t>$21880</t>
  </si>
  <si>
    <t>$27263</t>
  </si>
  <si>
    <t>$28505</t>
  </si>
  <si>
    <t>$20063</t>
  </si>
  <si>
    <t>$16074</t>
  </si>
  <si>
    <t>$10423</t>
  </si>
  <si>
    <t>$8229</t>
  </si>
  <si>
    <t>$9735</t>
  </si>
  <si>
    <t>$10892</t>
  </si>
  <si>
    <t>$10274</t>
  </si>
  <si>
    <t>$8316</t>
  </si>
  <si>
    <t>$60536</t>
  </si>
  <si>
    <t>$31061</t>
  </si>
  <si>
    <t>$21029</t>
  </si>
  <si>
    <t>$13137</t>
  </si>
  <si>
    <t>$17895</t>
  </si>
  <si>
    <t>$9263</t>
  </si>
  <si>
    <t>$13732</t>
  </si>
  <si>
    <t>$9434</t>
  </si>
  <si>
    <t>$10663</t>
  </si>
  <si>
    <t>$40212</t>
  </si>
  <si>
    <t>$9824</t>
  </si>
  <si>
    <t>$15568</t>
  </si>
  <si>
    <t>$11916</t>
  </si>
  <si>
    <t>$21791</t>
  </si>
  <si>
    <t>$18206</t>
  </si>
  <si>
    <t>$13712</t>
  </si>
  <si>
    <t>$15609</t>
  </si>
  <si>
    <t>$18968</t>
  </si>
  <si>
    <t>$30729</t>
  </si>
  <si>
    <t>$14213</t>
  </si>
  <si>
    <t>$19230</t>
  </si>
  <si>
    <t>$29721</t>
  </si>
  <si>
    <t>$18053</t>
  </si>
  <si>
    <t>$16756</t>
  </si>
  <si>
    <t>$14865</t>
  </si>
  <si>
    <t>$20685</t>
  </si>
  <si>
    <t>$18423</t>
  </si>
  <si>
    <t>$18781</t>
  </si>
  <si>
    <t>$11336</t>
  </si>
  <si>
    <t>$19078</t>
  </si>
  <si>
    <t>$9933</t>
  </si>
  <si>
    <t>$39771</t>
  </si>
  <si>
    <t>$33869</t>
  </si>
  <si>
    <t>$13837</t>
  </si>
  <si>
    <t>$46037</t>
  </si>
  <si>
    <t>$20789</t>
  </si>
  <si>
    <t>$27407</t>
  </si>
  <si>
    <t>$25857</t>
  </si>
  <si>
    <t>$29731</t>
  </si>
  <si>
    <t>$21712</t>
  </si>
  <si>
    <t>$24454</t>
  </si>
  <si>
    <t>$12077</t>
  </si>
  <si>
    <t>$12715</t>
  </si>
  <si>
    <t>$12683</t>
  </si>
  <si>
    <t>$34193</t>
  </si>
  <si>
    <t>$15273</t>
  </si>
  <si>
    <t>$13307</t>
  </si>
  <si>
    <t>$9295</t>
  </si>
  <si>
    <t>$15080</t>
  </si>
  <si>
    <t>$13909</t>
  </si>
  <si>
    <t>$9334</t>
  </si>
  <si>
    <t>$34846</t>
  </si>
  <si>
    <t>$26582</t>
  </si>
  <si>
    <t>$17187</t>
  </si>
  <si>
    <t>$22674</t>
  </si>
  <si>
    <t>$5871</t>
  </si>
  <si>
    <t>$32404</t>
  </si>
  <si>
    <t>$73802</t>
  </si>
  <si>
    <t>$50494</t>
  </si>
  <si>
    <t>$28777</t>
  </si>
  <si>
    <t>$41011</t>
  </si>
  <si>
    <t>$27238</t>
  </si>
  <si>
    <t>$46561</t>
  </si>
  <si>
    <t>$22862</t>
  </si>
  <si>
    <t>$21268</t>
  </si>
  <si>
    <t>$11003</t>
  </si>
  <si>
    <t>$14334</t>
  </si>
  <si>
    <t>$18169</t>
  </si>
  <si>
    <t>$11397</t>
  </si>
  <si>
    <t>$33372</t>
  </si>
  <si>
    <t>$20722</t>
  </si>
  <si>
    <t>$9566</t>
  </si>
  <si>
    <t>$14506</t>
  </si>
  <si>
    <t>$33202</t>
  </si>
  <si>
    <t>$17119</t>
  </si>
  <si>
    <t>$21696</t>
  </si>
  <si>
    <t>$14104</t>
  </si>
  <si>
    <t>$23241</t>
  </si>
  <si>
    <t>$15527</t>
  </si>
  <si>
    <t>$13155</t>
  </si>
  <si>
    <t>$7389</t>
  </si>
  <si>
    <t>$13420</t>
  </si>
  <si>
    <t>$20267</t>
  </si>
  <si>
    <t>$15922</t>
  </si>
  <si>
    <t>$11442</t>
  </si>
  <si>
    <t>$14741</t>
  </si>
  <si>
    <t>$23725</t>
  </si>
  <si>
    <t>$10368</t>
  </si>
  <si>
    <t>$10707</t>
  </si>
  <si>
    <t>$10617</t>
  </si>
  <si>
    <t>$10234</t>
  </si>
  <si>
    <t>$12610</t>
  </si>
  <si>
    <t>$20890</t>
  </si>
  <si>
    <t>$9694</t>
  </si>
  <si>
    <t>$24227</t>
  </si>
  <si>
    <t>$16917</t>
  </si>
  <si>
    <t>$16851</t>
  </si>
  <si>
    <t>$10257</t>
  </si>
  <si>
    <t>$50317</t>
  </si>
  <si>
    <t>$49321</t>
  </si>
  <si>
    <t>$21143</t>
  </si>
  <si>
    <t>$23192</t>
  </si>
  <si>
    <t>$10996</t>
  </si>
  <si>
    <t>$18215</t>
  </si>
  <si>
    <t>$13203</t>
  </si>
  <si>
    <t>$39422</t>
  </si>
  <si>
    <t>$16110</t>
  </si>
  <si>
    <t>$73472</t>
  </si>
  <si>
    <t>$11721</t>
  </si>
  <si>
    <t>$16489</t>
  </si>
  <si>
    <t>$21431</t>
  </si>
  <si>
    <t>$21093</t>
  </si>
  <si>
    <t>$11696</t>
  </si>
  <si>
    <t>$16535</t>
  </si>
  <si>
    <t>$9380</t>
  </si>
  <si>
    <t>$10037</t>
  </si>
  <si>
    <t>$28565</t>
  </si>
  <si>
    <t>$13788</t>
  </si>
  <si>
    <t>$14275</t>
  </si>
  <si>
    <t>$19483</t>
  </si>
  <si>
    <t>$9083</t>
  </si>
  <si>
    <t>$23840</t>
  </si>
  <si>
    <t>$19337</t>
  </si>
  <si>
    <t>$9943</t>
  </si>
  <si>
    <t>$12215</t>
  </si>
  <si>
    <t>$26226</t>
  </si>
  <si>
    <t>$11181</t>
  </si>
  <si>
    <t>$11108</t>
  </si>
  <si>
    <t>$9501</t>
  </si>
  <si>
    <t>$14519</t>
  </si>
  <si>
    <t>$17361</t>
  </si>
  <si>
    <t>$15494</t>
  </si>
  <si>
    <t>$12022</t>
  </si>
  <si>
    <t>$14765</t>
  </si>
  <si>
    <t>$20721</t>
  </si>
  <si>
    <t>$28738</t>
  </si>
  <si>
    <t>$21903</t>
  </si>
  <si>
    <t>$5356</t>
  </si>
  <si>
    <t>$10332</t>
  </si>
  <si>
    <t>$23125</t>
  </si>
  <si>
    <t>$21362</t>
  </si>
  <si>
    <t>$19085</t>
  </si>
  <si>
    <t>$20177</t>
  </si>
  <si>
    <t>$11825</t>
  </si>
  <si>
    <t>$10901</t>
  </si>
  <si>
    <t>$79139</t>
  </si>
  <si>
    <t>$17350</t>
  </si>
  <si>
    <t>$14543</t>
  </si>
  <si>
    <t>$17994</t>
  </si>
  <si>
    <t>$27339</t>
  </si>
  <si>
    <t>$30221</t>
  </si>
  <si>
    <t>$25486</t>
  </si>
  <si>
    <t>$26180</t>
  </si>
  <si>
    <t>$26795</t>
  </si>
  <si>
    <t>$56673</t>
  </si>
  <si>
    <t>$7750</t>
  </si>
  <si>
    <t>$23267</t>
  </si>
  <si>
    <t>$10015</t>
  </si>
  <si>
    <t>$24662</t>
  </si>
  <si>
    <t>$19247</t>
  </si>
  <si>
    <t>$19540</t>
  </si>
  <si>
    <t>$12147</t>
  </si>
  <si>
    <t>$15255</t>
  </si>
  <si>
    <t>$16363</t>
  </si>
  <si>
    <t>$19573</t>
  </si>
  <si>
    <t>$56503</t>
  </si>
  <si>
    <t>$44657</t>
  </si>
  <si>
    <t>$42746</t>
  </si>
  <si>
    <t>$18329</t>
  </si>
  <si>
    <t>$13604</t>
  </si>
  <si>
    <t>$12537</t>
  </si>
  <si>
    <t>$14404</t>
  </si>
  <si>
    <t>$25302</t>
  </si>
  <si>
    <t>$7460</t>
  </si>
  <si>
    <t>$17937</t>
  </si>
  <si>
    <t>$25686</t>
  </si>
  <si>
    <t>$24768</t>
  </si>
  <si>
    <t>$17507</t>
  </si>
  <si>
    <t>$26547</t>
  </si>
  <si>
    <t>$14847</t>
  </si>
  <si>
    <t>$16713</t>
  </si>
  <si>
    <t>$10414</t>
  </si>
  <si>
    <t>$15480</t>
  </si>
  <si>
    <t>$9780</t>
  </si>
  <si>
    <t>$9329</t>
  </si>
  <si>
    <t>$8197</t>
  </si>
  <si>
    <t>$17938</t>
  </si>
  <si>
    <t>$9830</t>
  </si>
  <si>
    <t>$41636</t>
  </si>
  <si>
    <t>$17827</t>
  </si>
  <si>
    <t>$36623</t>
  </si>
  <si>
    <t>$28252</t>
  </si>
  <si>
    <t>$10859</t>
  </si>
  <si>
    <t>$22032</t>
  </si>
  <si>
    <t>$16438</t>
  </si>
  <si>
    <t>$6955</t>
  </si>
  <si>
    <t>$25262</t>
  </si>
  <si>
    <t>$138568</t>
  </si>
  <si>
    <t>$14001</t>
  </si>
  <si>
    <t>$14940</t>
  </si>
  <si>
    <t>$12752</t>
  </si>
  <si>
    <t>$5766</t>
  </si>
  <si>
    <t>$13399</t>
  </si>
  <si>
    <t>$15764</t>
  </si>
  <si>
    <t>$20274</t>
  </si>
  <si>
    <t>$18797</t>
  </si>
  <si>
    <t>$8972</t>
  </si>
  <si>
    <t>$10797</t>
  </si>
  <si>
    <t>$9064</t>
  </si>
  <si>
    <t>$21340</t>
  </si>
  <si>
    <t>$17133</t>
  </si>
  <si>
    <t>$10791</t>
  </si>
  <si>
    <t>$10959</t>
  </si>
  <si>
    <t>$11295</t>
  </si>
  <si>
    <t>$12749</t>
  </si>
  <si>
    <t>$16685</t>
  </si>
  <si>
    <t>$39627</t>
  </si>
  <si>
    <t>$18182</t>
  </si>
  <si>
    <t>$152173</t>
  </si>
  <si>
    <t>$17302</t>
  </si>
  <si>
    <t>$17364</t>
  </si>
  <si>
    <t>$11993</t>
  </si>
  <si>
    <t>$13443</t>
  </si>
  <si>
    <t>$14921</t>
  </si>
  <si>
    <t>$34282</t>
  </si>
  <si>
    <t>$8361</t>
  </si>
  <si>
    <t>$52281</t>
  </si>
  <si>
    <t>$22962</t>
  </si>
  <si>
    <t>$23273</t>
  </si>
  <si>
    <t>$11047</t>
  </si>
  <si>
    <t>$12872</t>
  </si>
  <si>
    <t>$9946</t>
  </si>
  <si>
    <t>$16423</t>
  </si>
  <si>
    <t>$11116</t>
  </si>
  <si>
    <t>$25163</t>
  </si>
  <si>
    <t>$44820</t>
  </si>
  <si>
    <t>$42095</t>
  </si>
  <si>
    <t>$20637</t>
  </si>
  <si>
    <t>$11970</t>
  </si>
  <si>
    <t>$53784</t>
  </si>
  <si>
    <t>$23293</t>
  </si>
  <si>
    <t>$25631</t>
  </si>
  <si>
    <t>$28612</t>
  </si>
  <si>
    <t>$19827</t>
  </si>
  <si>
    <t>$7931</t>
  </si>
  <si>
    <t>$27380</t>
  </si>
  <si>
    <t>$27409</t>
  </si>
  <si>
    <t>$10114</t>
  </si>
  <si>
    <t>$12473</t>
  </si>
  <si>
    <t>$19743</t>
  </si>
  <si>
    <t>$11454</t>
  </si>
  <si>
    <t>$30719</t>
  </si>
  <si>
    <t>$8990</t>
  </si>
  <si>
    <t>$36202</t>
  </si>
  <si>
    <t>$12262</t>
  </si>
  <si>
    <t>$10621</t>
  </si>
  <si>
    <t>$13416</t>
  </si>
  <si>
    <t>$21641</t>
  </si>
  <si>
    <t>$22476</t>
  </si>
  <si>
    <t>$22135</t>
  </si>
  <si>
    <t>$19440</t>
  </si>
  <si>
    <t>$10342</t>
  </si>
  <si>
    <t>$13662</t>
  </si>
  <si>
    <t>$58927</t>
  </si>
  <si>
    <t>$29543</t>
  </si>
  <si>
    <t>$28886</t>
  </si>
  <si>
    <t>$18693</t>
  </si>
  <si>
    <t>$41341</t>
  </si>
  <si>
    <t>$9941</t>
  </si>
  <si>
    <t>$18631</t>
  </si>
  <si>
    <t>$36004</t>
  </si>
  <si>
    <t>$14532</t>
  </si>
  <si>
    <t>$19933</t>
  </si>
  <si>
    <t>$38895</t>
  </si>
  <si>
    <t>$9043</t>
  </si>
  <si>
    <t>$25453</t>
  </si>
  <si>
    <t>$17914</t>
  </si>
  <si>
    <t>$16592</t>
  </si>
  <si>
    <t>$21895</t>
  </si>
  <si>
    <t>$56256</t>
  </si>
  <si>
    <t>$38880</t>
  </si>
  <si>
    <t>$14959</t>
  </si>
  <si>
    <t>$16951</t>
  </si>
  <si>
    <t>$15478</t>
  </si>
  <si>
    <t>$10658</t>
  </si>
  <si>
    <t>$10326</t>
  </si>
  <si>
    <t>$10313</t>
  </si>
  <si>
    <t>$10213</t>
  </si>
  <si>
    <t>$13636</t>
  </si>
  <si>
    <t>$1655</t>
  </si>
  <si>
    <t>$17738</t>
  </si>
  <si>
    <t>$21152</t>
  </si>
  <si>
    <t>$12735</t>
  </si>
  <si>
    <t>$30755</t>
  </si>
  <si>
    <t>$14264</t>
  </si>
  <si>
    <t>$27662</t>
  </si>
  <si>
    <t>$35014</t>
  </si>
  <si>
    <t>$7391</t>
  </si>
  <si>
    <t>$9736</t>
  </si>
  <si>
    <t>$60034</t>
  </si>
  <si>
    <t>$58527</t>
  </si>
  <si>
    <t>$25884</t>
  </si>
  <si>
    <t>$19875</t>
  </si>
  <si>
    <t>$18567</t>
  </si>
  <si>
    <t>$16507</t>
  </si>
  <si>
    <t>$23792</t>
  </si>
  <si>
    <t>$22593</t>
  </si>
  <si>
    <t>$91081</t>
  </si>
  <si>
    <t>$7823</t>
  </si>
  <si>
    <t>$39220</t>
  </si>
  <si>
    <t>$23366</t>
  </si>
  <si>
    <t>$256732</t>
  </si>
  <si>
    <t>$34265</t>
  </si>
  <si>
    <t>$58477</t>
  </si>
  <si>
    <t>$15232</t>
  </si>
  <si>
    <t>$11220</t>
  </si>
  <si>
    <t>$20682</t>
  </si>
  <si>
    <t>$14290</t>
  </si>
  <si>
    <t>$15640</t>
  </si>
  <si>
    <t>$32878</t>
  </si>
  <si>
    <t>$22908</t>
  </si>
  <si>
    <t>$30752</t>
  </si>
  <si>
    <t>$19594</t>
  </si>
  <si>
    <t>$20582</t>
  </si>
  <si>
    <t>$40182</t>
  </si>
  <si>
    <t>$17312</t>
  </si>
  <si>
    <t>$112099</t>
  </si>
  <si>
    <t>$113697</t>
  </si>
  <si>
    <t>$81496</t>
  </si>
  <si>
    <t>$57781</t>
  </si>
  <si>
    <t>$32393</t>
  </si>
  <si>
    <t>$10962</t>
  </si>
  <si>
    <t>$25076</t>
  </si>
  <si>
    <t>$9990</t>
  </si>
  <si>
    <t>$6098</t>
  </si>
  <si>
    <t>$12893</t>
  </si>
  <si>
    <t>$28089</t>
  </si>
  <si>
    <t>$10897</t>
  </si>
  <si>
    <t>$13444</t>
  </si>
  <si>
    <t>$19467</t>
  </si>
  <si>
    <t>$25403</t>
  </si>
  <si>
    <t>$14492</t>
  </si>
  <si>
    <t>$17438</t>
  </si>
  <si>
    <t>$9459</t>
  </si>
  <si>
    <t>$45679</t>
  </si>
  <si>
    <t>$8824</t>
  </si>
  <si>
    <t>$33344</t>
  </si>
  <si>
    <t>$18589</t>
  </si>
  <si>
    <t>$41112</t>
  </si>
  <si>
    <t>$11440</t>
  </si>
  <si>
    <t>$8206</t>
  </si>
  <si>
    <t>$15145</t>
  </si>
  <si>
    <t>$23195</t>
  </si>
  <si>
    <t>$14128</t>
  </si>
  <si>
    <t>$42156</t>
  </si>
  <si>
    <t>$8464</t>
  </si>
  <si>
    <t>$16212</t>
  </si>
  <si>
    <t>$31441</t>
  </si>
  <si>
    <t>$6567</t>
  </si>
  <si>
    <t>$14042</t>
  </si>
  <si>
    <t>$11113</t>
  </si>
  <si>
    <t>$9431</t>
  </si>
  <si>
    <t>$14778</t>
  </si>
  <si>
    <t>$26184</t>
  </si>
  <si>
    <t>$107547</t>
  </si>
  <si>
    <t>$9116</t>
  </si>
  <si>
    <t>$8836</t>
  </si>
  <si>
    <t>$9390</t>
  </si>
  <si>
    <t>$54674</t>
  </si>
  <si>
    <t>$9154</t>
  </si>
  <si>
    <t>$24740</t>
  </si>
  <si>
    <t>$16784</t>
  </si>
  <si>
    <t>$19250</t>
  </si>
  <si>
    <t>$27917</t>
  </si>
  <si>
    <t>$18411</t>
  </si>
  <si>
    <t>$13731</t>
  </si>
  <si>
    <t>$19492</t>
  </si>
  <si>
    <t>$20952</t>
  </si>
  <si>
    <t>$13472</t>
  </si>
  <si>
    <t>$11600</t>
  </si>
  <si>
    <t>$7960</t>
  </si>
  <si>
    <t>$13442</t>
  </si>
  <si>
    <t>$11013</t>
  </si>
  <si>
    <t>$24413</t>
  </si>
  <si>
    <t>$9628</t>
  </si>
  <si>
    <t>$9755</t>
  </si>
  <si>
    <t>$12793</t>
  </si>
  <si>
    <t>$11051</t>
  </si>
  <si>
    <t>$8914</t>
  </si>
  <si>
    <t>$11773</t>
  </si>
  <si>
    <t>$29605</t>
  </si>
  <si>
    <t>$86326</t>
  </si>
  <si>
    <t>$14350</t>
  </si>
  <si>
    <t>$24369</t>
  </si>
  <si>
    <t>$15179</t>
  </si>
  <si>
    <t>$43782</t>
  </si>
  <si>
    <t>$34613</t>
  </si>
  <si>
    <t>$66810</t>
  </si>
  <si>
    <t>$11844</t>
  </si>
  <si>
    <t>$13361</t>
  </si>
  <si>
    <t>$8366</t>
  </si>
  <si>
    <t>$30542</t>
  </si>
  <si>
    <t>$14723</t>
  </si>
  <si>
    <t>$48699</t>
  </si>
  <si>
    <t>$32990</t>
  </si>
  <si>
    <t>$12306</t>
  </si>
  <si>
    <t>$31189</t>
  </si>
  <si>
    <t>$6149</t>
  </si>
  <si>
    <t>$19173</t>
  </si>
  <si>
    <t>$14675</t>
  </si>
  <si>
    <t>$33374</t>
  </si>
  <si>
    <t>$12712</t>
  </si>
  <si>
    <t>$14111</t>
  </si>
  <si>
    <t>$84053</t>
  </si>
  <si>
    <t>$24557</t>
  </si>
  <si>
    <t>$14420</t>
  </si>
  <si>
    <t>$18064</t>
  </si>
  <si>
    <t>$27641</t>
  </si>
  <si>
    <t>$23015</t>
  </si>
  <si>
    <t>$15923</t>
  </si>
  <si>
    <t>$13768</t>
  </si>
  <si>
    <t>$12451</t>
  </si>
  <si>
    <t>$29819</t>
  </si>
  <si>
    <t>$11746</t>
  </si>
  <si>
    <t>$305962</t>
  </si>
  <si>
    <t>$20208</t>
  </si>
  <si>
    <t>$13613</t>
  </si>
  <si>
    <t>$15626</t>
  </si>
  <si>
    <t>$5391</t>
  </si>
  <si>
    <t>$19114</t>
  </si>
  <si>
    <t>$27875</t>
  </si>
  <si>
    <t>$29251</t>
  </si>
  <si>
    <t>$11503</t>
  </si>
  <si>
    <t>$15635</t>
  </si>
  <si>
    <t>$34090</t>
  </si>
  <si>
    <t>$9240</t>
  </si>
  <si>
    <t>$31230</t>
  </si>
  <si>
    <t>$27091</t>
  </si>
  <si>
    <t>$34901</t>
  </si>
  <si>
    <t>$10086</t>
  </si>
  <si>
    <t>$36883</t>
  </si>
  <si>
    <t>$17604</t>
  </si>
  <si>
    <t>$8922</t>
  </si>
  <si>
    <t>$43586</t>
  </si>
  <si>
    <t>$21653</t>
  </si>
  <si>
    <t>$6819</t>
  </si>
  <si>
    <t>$9730</t>
  </si>
  <si>
    <t>$27560</t>
  </si>
  <si>
    <t>$10235</t>
  </si>
  <si>
    <t>$27722</t>
  </si>
  <si>
    <t>$18550</t>
  </si>
  <si>
    <t>$31153</t>
  </si>
  <si>
    <t>$24890</t>
  </si>
  <si>
    <t>$32354</t>
  </si>
  <si>
    <t>$139905</t>
  </si>
  <si>
    <t>$9028</t>
  </si>
  <si>
    <t>$21465</t>
  </si>
  <si>
    <t>$22075</t>
  </si>
  <si>
    <t>$20765</t>
  </si>
  <si>
    <t>$22684</t>
  </si>
  <si>
    <t>$21290</t>
  </si>
  <si>
    <t>$22717</t>
  </si>
  <si>
    <t>$26096</t>
  </si>
  <si>
    <t>$31350</t>
  </si>
  <si>
    <t>$105959</t>
  </si>
  <si>
    <t>$20003</t>
  </si>
  <si>
    <t>$21609</t>
  </si>
  <si>
    <t>$120861</t>
  </si>
  <si>
    <t>$15751</t>
  </si>
  <si>
    <t>$28109</t>
  </si>
  <si>
    <t>$21116</t>
  </si>
  <si>
    <t>$24146</t>
  </si>
  <si>
    <t>$16722</t>
  </si>
  <si>
    <t>$32378</t>
  </si>
  <si>
    <t>$40478</t>
  </si>
  <si>
    <t>$87318</t>
  </si>
  <si>
    <t>$20420</t>
  </si>
  <si>
    <t>$20580</t>
  </si>
  <si>
    <t>$13688</t>
  </si>
  <si>
    <t>$18832</t>
  </si>
  <si>
    <t>$16790</t>
  </si>
  <si>
    <t>$9455</t>
  </si>
  <si>
    <t>$27774</t>
  </si>
  <si>
    <t>$69087</t>
  </si>
  <si>
    <t>$14322</t>
  </si>
  <si>
    <t>$26335</t>
  </si>
  <si>
    <t>$28506</t>
  </si>
  <si>
    <t>$17225</t>
  </si>
  <si>
    <t>$20796</t>
  </si>
  <si>
    <t>$20239</t>
  </si>
  <si>
    <t>$32782</t>
  </si>
  <si>
    <t>$60062</t>
  </si>
  <si>
    <t>$34699</t>
  </si>
  <si>
    <t>$52939</t>
  </si>
  <si>
    <t>$18983</t>
  </si>
  <si>
    <t>$26458</t>
  </si>
  <si>
    <t>$23420</t>
  </si>
  <si>
    <t>$11408</t>
  </si>
  <si>
    <t>$24633</t>
  </si>
  <si>
    <t>$14197</t>
  </si>
  <si>
    <t>$31413</t>
  </si>
  <si>
    <t>$8513</t>
  </si>
  <si>
    <t>$23616</t>
  </si>
  <si>
    <t>$32224</t>
  </si>
  <si>
    <t>$33616</t>
  </si>
  <si>
    <t>$15431</t>
  </si>
  <si>
    <t>$25948</t>
  </si>
  <si>
    <t>$41211</t>
  </si>
  <si>
    <t>$26200</t>
  </si>
  <si>
    <t>$25935</t>
  </si>
  <si>
    <t>$50310</t>
  </si>
  <si>
    <t>$23805</t>
  </si>
  <si>
    <t>$21936</t>
  </si>
  <si>
    <t>$21964</t>
  </si>
  <si>
    <t>$54249</t>
  </si>
  <si>
    <t>$25483</t>
  </si>
  <si>
    <t>$12563</t>
  </si>
  <si>
    <t>$16893</t>
  </si>
  <si>
    <t>$15123</t>
  </si>
  <si>
    <t>$8004</t>
  </si>
  <si>
    <t>$13620</t>
  </si>
  <si>
    <t>$23370</t>
  </si>
  <si>
    <t>$10873</t>
  </si>
  <si>
    <t>$21394</t>
  </si>
  <si>
    <t>$22262</t>
  </si>
  <si>
    <t>$12421</t>
  </si>
  <si>
    <t>$20221</t>
  </si>
  <si>
    <t>$28376</t>
  </si>
  <si>
    <t>$13648</t>
  </si>
  <si>
    <t>$33165</t>
  </si>
  <si>
    <t>$8263</t>
  </si>
  <si>
    <t>$24549</t>
  </si>
  <si>
    <t>$10505</t>
  </si>
  <si>
    <t>$8215</t>
  </si>
  <si>
    <t>$9438</t>
  </si>
  <si>
    <t>$15365</t>
  </si>
  <si>
    <t>$30571</t>
  </si>
  <si>
    <t>$54711</t>
  </si>
  <si>
    <t>$68397</t>
  </si>
  <si>
    <t>$14788</t>
  </si>
  <si>
    <t>$20521</t>
  </si>
  <si>
    <t>$9622</t>
  </si>
  <si>
    <t>$15519</t>
  </si>
  <si>
    <t>$16295</t>
  </si>
  <si>
    <t>$13498</t>
  </si>
  <si>
    <t>$4107</t>
  </si>
  <si>
    <t>$9453</t>
  </si>
  <si>
    <t>$10727</t>
  </si>
  <si>
    <t>$37122</t>
  </si>
  <si>
    <t>$8700</t>
  </si>
  <si>
    <t>$11743</t>
  </si>
  <si>
    <t>$12511</t>
  </si>
  <si>
    <t>$8502</t>
  </si>
  <si>
    <t>$49818</t>
  </si>
  <si>
    <t>$23434</t>
  </si>
  <si>
    <t>$13350</t>
  </si>
  <si>
    <t>$8873</t>
  </si>
  <si>
    <t>$26787</t>
  </si>
  <si>
    <t>$11348</t>
  </si>
  <si>
    <t>$21357</t>
  </si>
  <si>
    <t>$101170</t>
  </si>
  <si>
    <t>$24322</t>
  </si>
  <si>
    <t>$7691</t>
  </si>
  <si>
    <t>$39195</t>
  </si>
  <si>
    <t>$47899</t>
  </si>
  <si>
    <t>$22245</t>
  </si>
  <si>
    <t>$6843</t>
  </si>
  <si>
    <t>$27200</t>
  </si>
  <si>
    <t>$8816</t>
  </si>
  <si>
    <t>$11889</t>
  </si>
  <si>
    <t>$50149</t>
  </si>
  <si>
    <t>$10794</t>
  </si>
  <si>
    <t>$23933</t>
  </si>
  <si>
    <t>$31994</t>
  </si>
  <si>
    <t>$19817</t>
  </si>
  <si>
    <t>$7884</t>
  </si>
  <si>
    <t>$9074</t>
  </si>
  <si>
    <t>$17639</t>
  </si>
  <si>
    <t>$27445</t>
  </si>
  <si>
    <t>$20714</t>
  </si>
  <si>
    <t>$49244</t>
  </si>
  <si>
    <t>$14984</t>
  </si>
  <si>
    <t>$25777</t>
  </si>
  <si>
    <t>$12300</t>
  </si>
  <si>
    <t>$9238</t>
  </si>
  <si>
    <t>$19786</t>
  </si>
  <si>
    <t>$13007</t>
  </si>
  <si>
    <t>$6205</t>
  </si>
  <si>
    <t>$10490</t>
  </si>
  <si>
    <t>$20461</t>
  </si>
  <si>
    <t>$34225</t>
  </si>
  <si>
    <t>$42224</t>
  </si>
  <si>
    <t>$30048</t>
  </si>
  <si>
    <t>$17103</t>
  </si>
  <si>
    <t>$9385</t>
  </si>
  <si>
    <t>$19893</t>
  </si>
  <si>
    <t>$42551</t>
  </si>
  <si>
    <t>$40881</t>
  </si>
  <si>
    <t>$17696</t>
  </si>
  <si>
    <t>$20630</t>
  </si>
  <si>
    <t>$17652</t>
  </si>
  <si>
    <t>$27236</t>
  </si>
  <si>
    <t>$15990</t>
  </si>
  <si>
    <t>$17582</t>
  </si>
  <si>
    <t>$19342</t>
  </si>
  <si>
    <t>$21907</t>
  </si>
  <si>
    <t>$25400</t>
  </si>
  <si>
    <t>$18926</t>
  </si>
  <si>
    <t>$21106</t>
  </si>
  <si>
    <t>$19622</t>
  </si>
  <si>
    <t>$12193</t>
  </si>
  <si>
    <t>$26095</t>
  </si>
  <si>
    <t>$12801</t>
  </si>
  <si>
    <t>$30608</t>
  </si>
  <si>
    <t>$19617</t>
  </si>
  <si>
    <t>$48458</t>
  </si>
  <si>
    <t>$11514</t>
  </si>
  <si>
    <t>$16552</t>
  </si>
  <si>
    <t>$67141</t>
  </si>
  <si>
    <t>$6496</t>
  </si>
  <si>
    <t>$12108</t>
  </si>
  <si>
    <t>$106415</t>
  </si>
  <si>
    <t>$11459</t>
  </si>
  <si>
    <t>$17379</t>
  </si>
  <si>
    <t>$16570</t>
  </si>
  <si>
    <t>$14315</t>
  </si>
  <si>
    <t>$19296</t>
  </si>
  <si>
    <t>$11917</t>
  </si>
  <si>
    <t>$14879</t>
  </si>
  <si>
    <t>$30239</t>
  </si>
  <si>
    <t>$16656</t>
  </si>
  <si>
    <t>$14684</t>
  </si>
  <si>
    <t>$7374</t>
  </si>
  <si>
    <t>$17434</t>
  </si>
  <si>
    <t>$8581</t>
  </si>
  <si>
    <t>$7686</t>
  </si>
  <si>
    <t>$14178</t>
  </si>
  <si>
    <t>$8164</t>
  </si>
  <si>
    <t>$11815</t>
  </si>
  <si>
    <t>$10840</t>
  </si>
  <si>
    <t>$14009</t>
  </si>
  <si>
    <t>$35639</t>
  </si>
  <si>
    <t>$8599</t>
  </si>
  <si>
    <t>$15092</t>
  </si>
  <si>
    <t>$13408</t>
  </si>
  <si>
    <t>$14954</t>
  </si>
  <si>
    <t>$13080</t>
  </si>
  <si>
    <t>$11938</t>
  </si>
  <si>
    <t>$25714</t>
  </si>
  <si>
    <t>$26361</t>
  </si>
  <si>
    <t>$15450</t>
  </si>
  <si>
    <t>$16410</t>
  </si>
  <si>
    <t>$9571</t>
  </si>
  <si>
    <t>$8884</t>
  </si>
  <si>
    <t>$14811</t>
  </si>
  <si>
    <t>$12198</t>
  </si>
  <si>
    <t>$23133</t>
  </si>
  <si>
    <t>$14854</t>
  </si>
  <si>
    <t>$28477</t>
  </si>
  <si>
    <t>$25553</t>
  </si>
  <si>
    <t>$56580</t>
  </si>
  <si>
    <t>$25127</t>
  </si>
  <si>
    <t>$36221</t>
  </si>
  <si>
    <t>$21646</t>
  </si>
  <si>
    <t>$36861</t>
  </si>
  <si>
    <t>$9346</t>
  </si>
  <si>
    <t>$13866</t>
  </si>
  <si>
    <t>$13968</t>
  </si>
  <si>
    <t>$9245</t>
  </si>
  <si>
    <t>$20902</t>
  </si>
  <si>
    <t>$11224</t>
  </si>
  <si>
    <t>$15482</t>
  </si>
  <si>
    <t>$29182</t>
  </si>
  <si>
    <t>$13430</t>
  </si>
  <si>
    <t>$12194</t>
  </si>
  <si>
    <t>$9032</t>
  </si>
  <si>
    <t>$34946</t>
  </si>
  <si>
    <t>$11856</t>
  </si>
  <si>
    <t>$12161</t>
  </si>
  <si>
    <t>$37487</t>
  </si>
  <si>
    <t>$25606</t>
  </si>
  <si>
    <t>$11910</t>
  </si>
  <si>
    <t>$8056</t>
  </si>
  <si>
    <t>$9795</t>
  </si>
  <si>
    <t>$18780</t>
  </si>
  <si>
    <t>$23446</t>
  </si>
  <si>
    <t>$18365</t>
  </si>
  <si>
    <t>$16694</t>
  </si>
  <si>
    <t>$12745</t>
  </si>
  <si>
    <t>$18731</t>
  </si>
  <si>
    <t>$11015</t>
  </si>
  <si>
    <t>$12270</t>
  </si>
  <si>
    <t>$36446</t>
  </si>
  <si>
    <t>$40469</t>
  </si>
  <si>
    <t>$14782</t>
  </si>
  <si>
    <t>$28919</t>
  </si>
  <si>
    <t>$17734</t>
  </si>
  <si>
    <t>$12548</t>
  </si>
  <si>
    <t>$15003</t>
  </si>
  <si>
    <t>$35387</t>
  </si>
  <si>
    <t>$89177</t>
  </si>
  <si>
    <t>$14121</t>
  </si>
  <si>
    <t>$10846</t>
  </si>
  <si>
    <t>$14317</t>
  </si>
  <si>
    <t>$25623</t>
  </si>
  <si>
    <t>$24264</t>
  </si>
  <si>
    <t>$9619</t>
  </si>
  <si>
    <t>$16561</t>
  </si>
  <si>
    <t>$28987</t>
  </si>
  <si>
    <t>$25313</t>
  </si>
  <si>
    <t>$20922</t>
  </si>
  <si>
    <t>$10699</t>
  </si>
  <si>
    <t>$22165</t>
  </si>
  <si>
    <t>$55672</t>
  </si>
  <si>
    <t>$25258</t>
  </si>
  <si>
    <t>$18257</t>
  </si>
  <si>
    <t>$40108</t>
  </si>
  <si>
    <t>$21660</t>
  </si>
  <si>
    <t>$12529</t>
  </si>
  <si>
    <t>$25292</t>
  </si>
  <si>
    <t>$33131</t>
  </si>
  <si>
    <t>$37525</t>
  </si>
  <si>
    <t>$21467</t>
  </si>
  <si>
    <t>$20235</t>
  </si>
  <si>
    <t>$25366</t>
  </si>
  <si>
    <t>$21269</t>
  </si>
  <si>
    <t>$57126</t>
  </si>
  <si>
    <t>$46723</t>
  </si>
  <si>
    <t>$50977</t>
  </si>
  <si>
    <t>$21364</t>
  </si>
  <si>
    <t>$28542</t>
  </si>
  <si>
    <t>$25095</t>
  </si>
  <si>
    <t>$160530</t>
  </si>
  <si>
    <t>$9952</t>
  </si>
  <si>
    <t>$10351</t>
  </si>
  <si>
    <t>$26665</t>
  </si>
  <si>
    <t>$8244</t>
  </si>
  <si>
    <t>$11698</t>
  </si>
  <si>
    <t>$12545</t>
  </si>
  <si>
    <t>$22207</t>
  </si>
  <si>
    <t>$40532</t>
  </si>
  <si>
    <t>$12684</t>
  </si>
  <si>
    <t>$27516</t>
  </si>
  <si>
    <t>$21353</t>
  </si>
  <si>
    <t>$28646</t>
  </si>
  <si>
    <t>$27366</t>
  </si>
  <si>
    <t>$24959</t>
  </si>
  <si>
    <t>$21783</t>
  </si>
  <si>
    <t>$12477</t>
  </si>
  <si>
    <t>$16462</t>
  </si>
  <si>
    <t>$18847</t>
  </si>
  <si>
    <t>$17290</t>
  </si>
  <si>
    <t>$21236</t>
  </si>
  <si>
    <t>$18194</t>
  </si>
  <si>
    <t>$35057</t>
  </si>
  <si>
    <t>$35224</t>
  </si>
  <si>
    <t>$55126</t>
  </si>
  <si>
    <t>$16281</t>
  </si>
  <si>
    <t>$13885</t>
  </si>
  <si>
    <t>$28125</t>
  </si>
  <si>
    <t>$12469</t>
  </si>
  <si>
    <t>$9113</t>
  </si>
  <si>
    <t>$14313</t>
  </si>
  <si>
    <t>$26691</t>
  </si>
  <si>
    <t>$84613</t>
  </si>
  <si>
    <t>$102881</t>
  </si>
  <si>
    <t>$7522</t>
  </si>
  <si>
    <t>$16926</t>
  </si>
  <si>
    <t>$11929</t>
  </si>
  <si>
    <t>$15606</t>
  </si>
  <si>
    <t>$9078</t>
  </si>
  <si>
    <t>$56749</t>
  </si>
  <si>
    <t>$9207</t>
  </si>
  <si>
    <t>$93833</t>
  </si>
  <si>
    <t>$14783</t>
  </si>
  <si>
    <t>$28293</t>
  </si>
  <si>
    <t>$12277</t>
  </si>
  <si>
    <t>$10178</t>
  </si>
  <si>
    <t>$26541</t>
  </si>
  <si>
    <t>$29422</t>
  </si>
  <si>
    <t>$10118</t>
  </si>
  <si>
    <t>$9984</t>
  </si>
  <si>
    <t>$7320</t>
  </si>
  <si>
    <t>$9586</t>
  </si>
  <si>
    <t>$9626</t>
  </si>
  <si>
    <t>$7280</t>
  </si>
  <si>
    <t>$12522</t>
  </si>
  <si>
    <t>$11377</t>
  </si>
  <si>
    <t>$10886</t>
  </si>
  <si>
    <t>$6004</t>
  </si>
  <si>
    <t>$9249</t>
  </si>
  <si>
    <t>$10397</t>
  </si>
  <si>
    <t>$7218</t>
  </si>
  <si>
    <t>$9529</t>
  </si>
  <si>
    <t>$8340</t>
  </si>
  <si>
    <t>$11893</t>
  </si>
  <si>
    <t>$7285</t>
  </si>
  <si>
    <t>$11073</t>
  </si>
  <si>
    <t>$17769</t>
  </si>
  <si>
    <t>$14977</t>
  </si>
  <si>
    <t>$14673</t>
  </si>
  <si>
    <t>$8839</t>
  </si>
  <si>
    <t>$17645</t>
  </si>
  <si>
    <t>$21889</t>
  </si>
  <si>
    <t>$12651</t>
  </si>
  <si>
    <t>$12707</t>
  </si>
  <si>
    <t>$16554</t>
  </si>
  <si>
    <t>$23189</t>
  </si>
  <si>
    <t>$25106</t>
  </si>
  <si>
    <t>$28498</t>
  </si>
  <si>
    <t>$15959</t>
  </si>
  <si>
    <t>$26852</t>
  </si>
  <si>
    <t>$18370</t>
  </si>
  <si>
    <t>$22559</t>
  </si>
  <si>
    <t>$22585</t>
  </si>
  <si>
    <t>$12232</t>
  </si>
  <si>
    <t>$74846</t>
  </si>
  <si>
    <t>$25019</t>
  </si>
  <si>
    <t>$13810</t>
  </si>
  <si>
    <t>$14914</t>
  </si>
  <si>
    <t>$42994</t>
  </si>
  <si>
    <t>$69131</t>
  </si>
  <si>
    <t>$28162</t>
  </si>
  <si>
    <t>$21202</t>
  </si>
  <si>
    <t>$18192</t>
  </si>
  <si>
    <t>$22926</t>
  </si>
  <si>
    <t>$16719</t>
  </si>
  <si>
    <t>$35563</t>
  </si>
  <si>
    <t>$18342</t>
  </si>
  <si>
    <t>$144784</t>
  </si>
  <si>
    <t>$41628</t>
  </si>
  <si>
    <t>$95234</t>
  </si>
  <si>
    <t>$40413</t>
  </si>
  <si>
    <t>$53927</t>
  </si>
  <si>
    <t>$36209</t>
  </si>
  <si>
    <t>$18174</t>
  </si>
  <si>
    <t>$24703</t>
  </si>
  <si>
    <t>$24992</t>
  </si>
  <si>
    <t>$14318</t>
  </si>
  <si>
    <t>$18975</t>
  </si>
  <si>
    <t>$16425</t>
  </si>
  <si>
    <t>$15220</t>
  </si>
  <si>
    <t>$14752</t>
  </si>
  <si>
    <t>$144159</t>
  </si>
  <si>
    <t>$20640</t>
  </si>
  <si>
    <t>$187100</t>
  </si>
  <si>
    <t>$148988</t>
  </si>
  <si>
    <t>$19668</t>
  </si>
  <si>
    <t>$142685</t>
  </si>
  <si>
    <t>$10406</t>
  </si>
  <si>
    <t>$28012</t>
  </si>
  <si>
    <t>$16575</t>
  </si>
  <si>
    <t>$11714</t>
  </si>
  <si>
    <t>$13343</t>
  </si>
  <si>
    <t>$20661</t>
  </si>
  <si>
    <t>$13096</t>
  </si>
  <si>
    <t>$18775</t>
  </si>
  <si>
    <t>$10671</t>
  </si>
  <si>
    <t>$34497</t>
  </si>
  <si>
    <t>$16586</t>
  </si>
  <si>
    <t>$21513</t>
  </si>
  <si>
    <t>$22388</t>
  </si>
  <si>
    <t>$29813</t>
  </si>
  <si>
    <t>$27190</t>
  </si>
  <si>
    <t>$34459</t>
  </si>
  <si>
    <t>$16078</t>
  </si>
  <si>
    <t>$13851</t>
  </si>
  <si>
    <t>$44303</t>
  </si>
  <si>
    <t>$82010</t>
  </si>
  <si>
    <t>$15562</t>
  </si>
  <si>
    <t>$28353</t>
  </si>
  <si>
    <t>$29340</t>
  </si>
  <si>
    <t>$7418</t>
  </si>
  <si>
    <t>$13650</t>
  </si>
  <si>
    <t>$9742</t>
  </si>
  <si>
    <t>$23847</t>
  </si>
  <si>
    <t>$15840</t>
  </si>
  <si>
    <t>$49134</t>
  </si>
  <si>
    <t>$13713</t>
  </si>
  <si>
    <t>$25859</t>
  </si>
  <si>
    <t>$17122</t>
  </si>
  <si>
    <t>$20529</t>
  </si>
  <si>
    <t>$17075</t>
  </si>
  <si>
    <t>$28960</t>
  </si>
  <si>
    <t>$34228</t>
  </si>
  <si>
    <t>$13220</t>
  </si>
  <si>
    <t>$696456</t>
  </si>
  <si>
    <t>$15500</t>
  </si>
  <si>
    <t>$17575</t>
  </si>
  <si>
    <t>$7485</t>
  </si>
  <si>
    <t>$12714</t>
  </si>
  <si>
    <t>$12559</t>
  </si>
  <si>
    <t>$9934</t>
  </si>
  <si>
    <t>$19340</t>
  </si>
  <si>
    <t>$16048</t>
  </si>
  <si>
    <t>$10294</t>
  </si>
  <si>
    <t>$21085</t>
  </si>
  <si>
    <t>$15117</t>
  </si>
  <si>
    <t>$9800</t>
  </si>
  <si>
    <t>$44300</t>
  </si>
  <si>
    <t>$20536</t>
  </si>
  <si>
    <t>$46728</t>
  </si>
  <si>
    <t>$17358</t>
  </si>
  <si>
    <t>$18002</t>
  </si>
  <si>
    <t>$26517</t>
  </si>
  <si>
    <t>$20846</t>
  </si>
  <si>
    <t>$24674</t>
  </si>
  <si>
    <t>$25478</t>
  </si>
  <si>
    <t>$82299</t>
  </si>
  <si>
    <t>$44027</t>
  </si>
  <si>
    <t>$16440</t>
  </si>
  <si>
    <t>$12439</t>
  </si>
  <si>
    <t>$17380</t>
  </si>
  <si>
    <t>$14470</t>
  </si>
  <si>
    <t>$9161</t>
  </si>
  <si>
    <t>$12568</t>
  </si>
  <si>
    <t>$14743</t>
  </si>
  <si>
    <t>$45400</t>
  </si>
  <si>
    <t>$45040</t>
  </si>
  <si>
    <t>$12895</t>
  </si>
  <si>
    <t>$6558</t>
  </si>
  <si>
    <t>$24613</t>
  </si>
  <si>
    <t>$25858</t>
  </si>
  <si>
    <t>$14927</t>
  </si>
  <si>
    <t>$15275</t>
  </si>
  <si>
    <t>$9457</t>
  </si>
  <si>
    <t>$4871</t>
  </si>
  <si>
    <t>$14249</t>
  </si>
  <si>
    <t>$11105</t>
  </si>
  <si>
    <t>$13761</t>
  </si>
  <si>
    <t>$24461</t>
  </si>
  <si>
    <t>$30712</t>
  </si>
  <si>
    <t>$16988</t>
  </si>
  <si>
    <t>$23217</t>
  </si>
  <si>
    <t>$55532</t>
  </si>
  <si>
    <t>$8691</t>
  </si>
  <si>
    <t>$6322</t>
  </si>
  <si>
    <t>$101108</t>
  </si>
  <si>
    <t>$101231</t>
  </si>
  <si>
    <t>$16317</t>
  </si>
  <si>
    <t>$54795</t>
  </si>
  <si>
    <t>$69778</t>
  </si>
  <si>
    <t>$186229</t>
  </si>
  <si>
    <t>$54962</t>
  </si>
  <si>
    <t>$85838</t>
  </si>
  <si>
    <t>$89783</t>
  </si>
  <si>
    <t>$10132</t>
  </si>
  <si>
    <t>$10216</t>
  </si>
  <si>
    <t>$19907</t>
  </si>
  <si>
    <t>$63762</t>
  </si>
  <si>
    <t>$46344</t>
  </si>
  <si>
    <t>$20236</t>
  </si>
  <si>
    <t>$12994</t>
  </si>
  <si>
    <t>$28627</t>
  </si>
  <si>
    <t>$15231</t>
  </si>
  <si>
    <t>$30034</t>
  </si>
  <si>
    <t>$17567</t>
  </si>
  <si>
    <t>$30543</t>
  </si>
  <si>
    <t>$28524</t>
  </si>
  <si>
    <t>$21259</t>
  </si>
  <si>
    <t>$16924</t>
  </si>
  <si>
    <t>$12510</t>
  </si>
  <si>
    <t>$7974</t>
  </si>
  <si>
    <t>$11171</t>
  </si>
  <si>
    <t>$13573</t>
  </si>
  <si>
    <t>$16306</t>
  </si>
  <si>
    <t>$90119</t>
  </si>
  <si>
    <t>$12356</t>
  </si>
  <si>
    <t>$21487</t>
  </si>
  <si>
    <t>$34052</t>
  </si>
  <si>
    <t>$38867</t>
  </si>
  <si>
    <t>$56642</t>
  </si>
  <si>
    <t>$32471</t>
  </si>
  <si>
    <t>$68478</t>
  </si>
  <si>
    <t>$27080</t>
  </si>
  <si>
    <t>$23347</t>
  </si>
  <si>
    <t>$40048</t>
  </si>
  <si>
    <t>$191812</t>
  </si>
  <si>
    <t>$20683</t>
  </si>
  <si>
    <t>$19374</t>
  </si>
  <si>
    <t>$12410</t>
  </si>
  <si>
    <t>$11287</t>
  </si>
  <si>
    <t>$13701</t>
  </si>
  <si>
    <t>$12628</t>
  </si>
  <si>
    <t>$18301</t>
  </si>
  <si>
    <t>$123575</t>
  </si>
  <si>
    <t>$9991</t>
  </si>
  <si>
    <t>$18611</t>
  </si>
  <si>
    <t>$23467</t>
  </si>
  <si>
    <t>$36476</t>
  </si>
  <si>
    <t>$43424</t>
  </si>
  <si>
    <t>$26127</t>
  </si>
  <si>
    <t>$20129</t>
  </si>
  <si>
    <t>$26707</t>
  </si>
  <si>
    <t>$32514</t>
  </si>
  <si>
    <t>$23363</t>
  </si>
  <si>
    <t>$23839</t>
  </si>
  <si>
    <t>$20667</t>
  </si>
  <si>
    <t>$7741</t>
  </si>
  <si>
    <t>$37197</t>
  </si>
  <si>
    <t>$14326</t>
  </si>
  <si>
    <t>$24195</t>
  </si>
  <si>
    <t>$20010</t>
  </si>
  <si>
    <t>$22185</t>
  </si>
  <si>
    <t>$28756</t>
  </si>
  <si>
    <t>$19605</t>
  </si>
  <si>
    <t>$16509</t>
  </si>
  <si>
    <t>$10287</t>
  </si>
  <si>
    <t>$15861</t>
  </si>
  <si>
    <t>$38011</t>
  </si>
  <si>
    <t>$19837</t>
  </si>
  <si>
    <t>$23723</t>
  </si>
  <si>
    <t>$18667</t>
  </si>
  <si>
    <t>$18253</t>
  </si>
  <si>
    <t>$23405</t>
  </si>
  <si>
    <t>$16980</t>
  </si>
  <si>
    <t>$19974</t>
  </si>
  <si>
    <t>$9444</t>
  </si>
  <si>
    <t>$11674</t>
  </si>
  <si>
    <t>$26189</t>
  </si>
  <si>
    <t>$17947</t>
  </si>
  <si>
    <t>$12980</t>
  </si>
  <si>
    <t>$19636</t>
  </si>
  <si>
    <t>$15072</t>
  </si>
  <si>
    <t>$21155</t>
  </si>
  <si>
    <t>$18964</t>
  </si>
  <si>
    <t>$21695</t>
  </si>
  <si>
    <t>$46942</t>
  </si>
  <si>
    <t>$18067</t>
  </si>
  <si>
    <t>$16882</t>
  </si>
  <si>
    <t>$22243</t>
  </si>
  <si>
    <t>$10070</t>
  </si>
  <si>
    <t>$76911</t>
  </si>
  <si>
    <t>$24835</t>
  </si>
  <si>
    <t>$24859</t>
  </si>
  <si>
    <t>$23161</t>
  </si>
  <si>
    <t>$22437</t>
  </si>
  <si>
    <t>$18728</t>
  </si>
  <si>
    <t>$50034</t>
  </si>
  <si>
    <t>$37791</t>
  </si>
  <si>
    <t>$20105</t>
  </si>
  <si>
    <t>$14336</t>
  </si>
  <si>
    <t>$13970</t>
  </si>
  <si>
    <t>$20695</t>
  </si>
  <si>
    <t>$26186</t>
  </si>
  <si>
    <t>$26772</t>
  </si>
  <si>
    <t>$16621</t>
  </si>
  <si>
    <t>$21358</t>
  </si>
  <si>
    <t>$16057</t>
  </si>
  <si>
    <t>$23318</t>
  </si>
  <si>
    <t>$12050</t>
  </si>
  <si>
    <t>$62198</t>
  </si>
  <si>
    <t>$14553</t>
  </si>
  <si>
    <t>$14974</t>
  </si>
  <si>
    <t>$17946</t>
  </si>
  <si>
    <t>$22254</t>
  </si>
  <si>
    <t>$19639</t>
  </si>
  <si>
    <t>$20930</t>
  </si>
  <si>
    <t>$17899</t>
  </si>
  <si>
    <t>$45841</t>
  </si>
  <si>
    <t>$24251</t>
  </si>
  <si>
    <t>$10772</t>
  </si>
  <si>
    <t>$8180</t>
  </si>
  <si>
    <t>$16687</t>
  </si>
  <si>
    <t>$10065</t>
  </si>
  <si>
    <t>$11733</t>
  </si>
  <si>
    <t>$13212</t>
  </si>
  <si>
    <t>$51038</t>
  </si>
  <si>
    <t>$38790</t>
  </si>
  <si>
    <t>$15218</t>
  </si>
  <si>
    <t>$14414</t>
  </si>
  <si>
    <t>$15159</t>
  </si>
  <si>
    <t>$26731</t>
  </si>
  <si>
    <t>$15831</t>
  </si>
  <si>
    <t>$11169</t>
  </si>
  <si>
    <t>$11323</t>
  </si>
  <si>
    <t>$60956</t>
  </si>
  <si>
    <t>$13228</t>
  </si>
  <si>
    <t>$17165</t>
  </si>
  <si>
    <t>$16975</t>
  </si>
  <si>
    <t>$10060</t>
  </si>
  <si>
    <t>$18448</t>
  </si>
  <si>
    <t>$53496</t>
  </si>
  <si>
    <t>$70289</t>
  </si>
  <si>
    <t>$19429</t>
  </si>
  <si>
    <t>$23813</t>
  </si>
  <si>
    <t>$84549</t>
  </si>
  <si>
    <t>$18297</t>
  </si>
  <si>
    <t>$33381</t>
  </si>
  <si>
    <t>$16190</t>
  </si>
  <si>
    <t>$12997</t>
  </si>
  <si>
    <t>$11304</t>
  </si>
  <si>
    <t>$29942</t>
  </si>
  <si>
    <t>$20411</t>
  </si>
  <si>
    <t>$25268</t>
  </si>
  <si>
    <t>$43264</t>
  </si>
  <si>
    <t>$24202</t>
  </si>
  <si>
    <t>$16415</t>
  </si>
  <si>
    <t>$49777</t>
  </si>
  <si>
    <t>$11482</t>
  </si>
  <si>
    <t>$56564</t>
  </si>
  <si>
    <t>$19567</t>
  </si>
  <si>
    <t>$86013</t>
  </si>
  <si>
    <t>$32934</t>
  </si>
  <si>
    <t>$32836</t>
  </si>
  <si>
    <t>$23794</t>
  </si>
  <si>
    <t>$17943</t>
  </si>
  <si>
    <t>$12773</t>
  </si>
  <si>
    <t>$14335</t>
  </si>
  <si>
    <t>$11530</t>
  </si>
  <si>
    <t>$11492</t>
  </si>
  <si>
    <t>$13457</t>
  </si>
  <si>
    <t>$19149</t>
  </si>
  <si>
    <t>$15070</t>
  </si>
  <si>
    <t>$16036</t>
  </si>
  <si>
    <t>$14918</t>
  </si>
  <si>
    <t>$71558</t>
  </si>
  <si>
    <t>$14218</t>
  </si>
  <si>
    <t>$16727</t>
  </si>
  <si>
    <t>$13935</t>
  </si>
  <si>
    <t>$23349</t>
  </si>
  <si>
    <t>$27582</t>
  </si>
  <si>
    <t>$1474466</t>
  </si>
  <si>
    <t>$517301</t>
  </si>
  <si>
    <t>$21902</t>
  </si>
  <si>
    <t>$35730</t>
  </si>
  <si>
    <t>$17951</t>
  </si>
  <si>
    <t>$28567</t>
  </si>
  <si>
    <t>$30094</t>
  </si>
  <si>
    <t>$42730</t>
  </si>
  <si>
    <t>$14715</t>
  </si>
  <si>
    <t>$13608</t>
  </si>
  <si>
    <t>$22574</t>
  </si>
  <si>
    <t>$11541</t>
  </si>
  <si>
    <t>$14451</t>
  </si>
  <si>
    <t>$13708</t>
  </si>
  <si>
    <t>$23882</t>
  </si>
  <si>
    <t>$16279</t>
  </si>
  <si>
    <t>$14736</t>
  </si>
  <si>
    <t>$15348</t>
  </si>
  <si>
    <t>$14716</t>
  </si>
  <si>
    <t>$14005</t>
  </si>
  <si>
    <t>$14476</t>
  </si>
  <si>
    <t>$21623</t>
  </si>
  <si>
    <t>$12876</t>
  </si>
  <si>
    <t>$22872</t>
  </si>
  <si>
    <t>$9833</t>
  </si>
  <si>
    <t>$31744</t>
  </si>
  <si>
    <t>$18286</t>
  </si>
  <si>
    <t>$30935</t>
  </si>
  <si>
    <t>$40321</t>
  </si>
  <si>
    <t>$32344</t>
  </si>
  <si>
    <t>$15358</t>
  </si>
  <si>
    <t>$39383</t>
  </si>
  <si>
    <t>$6172</t>
  </si>
  <si>
    <t>$10195</t>
  </si>
  <si>
    <t>$6025</t>
  </si>
  <si>
    <t>$22246</t>
  </si>
  <si>
    <t>$132962</t>
  </si>
  <si>
    <t>$10477</t>
  </si>
  <si>
    <t>$9848</t>
  </si>
  <si>
    <t>$25895</t>
  </si>
  <si>
    <t>$34995</t>
  </si>
  <si>
    <t>$26976</t>
  </si>
  <si>
    <t>$11956</t>
  </si>
  <si>
    <t>$13664</t>
  </si>
  <si>
    <t>$10376</t>
  </si>
  <si>
    <t>$20615</t>
  </si>
  <si>
    <t>$14685</t>
  </si>
  <si>
    <t>$22076</t>
  </si>
  <si>
    <t>$46714</t>
  </si>
  <si>
    <t>$24161</t>
  </si>
  <si>
    <t>$12736</t>
  </si>
  <si>
    <t>$12398</t>
  </si>
  <si>
    <t>$66613</t>
  </si>
  <si>
    <t>$18981</t>
  </si>
  <si>
    <t>$10031</t>
  </si>
  <si>
    <t>$69784</t>
  </si>
  <si>
    <t>$24720</t>
  </si>
  <si>
    <t>$43446</t>
  </si>
  <si>
    <t>$19136</t>
  </si>
  <si>
    <t>$7825</t>
  </si>
  <si>
    <t>$13351</t>
  </si>
  <si>
    <t>$56526</t>
  </si>
  <si>
    <t>$22521</t>
  </si>
  <si>
    <t>$14544</t>
  </si>
  <si>
    <t>$21341</t>
  </si>
  <si>
    <t>$33926</t>
  </si>
  <si>
    <t>$25791</t>
  </si>
  <si>
    <t>$10286</t>
  </si>
  <si>
    <t>$12443</t>
  </si>
  <si>
    <t>$17494</t>
  </si>
  <si>
    <t>$10253</t>
  </si>
  <si>
    <t>$12415</t>
  </si>
  <si>
    <t>$29196</t>
  </si>
  <si>
    <t>$16119</t>
  </si>
  <si>
    <t>$16617</t>
  </si>
  <si>
    <t>$99984</t>
  </si>
  <si>
    <t>$18704</t>
  </si>
  <si>
    <t>$20130</t>
  </si>
  <si>
    <t>$24337</t>
  </si>
  <si>
    <t>$42922</t>
  </si>
  <si>
    <t>$15400</t>
  </si>
  <si>
    <t>$9181</t>
  </si>
  <si>
    <t>$28611</t>
  </si>
  <si>
    <t>$22494</t>
  </si>
  <si>
    <t>$48472</t>
  </si>
  <si>
    <t>$3935</t>
  </si>
  <si>
    <t>$31399</t>
  </si>
  <si>
    <t>$92789</t>
  </si>
  <si>
    <t>$11358</t>
  </si>
  <si>
    <t>$22455</t>
  </si>
  <si>
    <t>$19361</t>
  </si>
  <si>
    <t>$11670</t>
  </si>
  <si>
    <t>$36172</t>
  </si>
  <si>
    <t>$15154</t>
  </si>
  <si>
    <t>$10032</t>
  </si>
  <si>
    <t>$9073</t>
  </si>
  <si>
    <t>$31895</t>
  </si>
  <si>
    <t>$17602</t>
  </si>
  <si>
    <t>$27319</t>
  </si>
  <si>
    <t>$38473</t>
  </si>
  <si>
    <t>$17903</t>
  </si>
  <si>
    <t>$38626</t>
  </si>
  <si>
    <t>$24492</t>
  </si>
  <si>
    <t>$40221</t>
  </si>
  <si>
    <t>$24381</t>
  </si>
  <si>
    <t>$33683</t>
  </si>
  <si>
    <t>$8245</t>
  </si>
  <si>
    <t>$10532</t>
  </si>
  <si>
    <t>$17539</t>
  </si>
  <si>
    <t>$147923</t>
  </si>
  <si>
    <t>$65653</t>
  </si>
  <si>
    <t>$14297</t>
  </si>
  <si>
    <t>$24450</t>
  </si>
  <si>
    <t>$14604</t>
  </si>
  <si>
    <t>$12492</t>
  </si>
  <si>
    <t>$24904</t>
  </si>
  <si>
    <t>$13256</t>
  </si>
  <si>
    <t>$11651</t>
  </si>
  <si>
    <t>$15188</t>
  </si>
  <si>
    <t>$20482</t>
  </si>
  <si>
    <t>$26472</t>
  </si>
  <si>
    <t>$26141</t>
  </si>
  <si>
    <t>$10670</t>
  </si>
  <si>
    <t>$81563</t>
  </si>
  <si>
    <t>$17650</t>
  </si>
  <si>
    <t>$11512</t>
  </si>
  <si>
    <t>$19097</t>
  </si>
  <si>
    <t>$362945</t>
  </si>
  <si>
    <t>$17810</t>
  </si>
  <si>
    <t>$84282</t>
  </si>
  <si>
    <t>$34279</t>
  </si>
  <si>
    <t>$21928</t>
  </si>
  <si>
    <t>$21594</t>
  </si>
  <si>
    <t>$29353</t>
  </si>
  <si>
    <t>$19456</t>
  </si>
  <si>
    <t>$24793</t>
  </si>
  <si>
    <t>$24274</t>
  </si>
  <si>
    <t>$49487</t>
  </si>
  <si>
    <t>$16216</t>
  </si>
  <si>
    <t>$10848</t>
  </si>
  <si>
    <t>$12363</t>
  </si>
  <si>
    <t>$15205</t>
  </si>
  <si>
    <t>$9059</t>
  </si>
  <si>
    <t>$10568</t>
  </si>
  <si>
    <t>$10637</t>
  </si>
  <si>
    <t>$21122</t>
  </si>
  <si>
    <t>$39941</t>
  </si>
  <si>
    <t>$12326</t>
  </si>
  <si>
    <t>$18368</t>
  </si>
  <si>
    <t>$7332</t>
  </si>
  <si>
    <t>$20480</t>
  </si>
  <si>
    <t>$10923</t>
  </si>
  <si>
    <t>$8966</t>
  </si>
  <si>
    <t>$25656</t>
  </si>
  <si>
    <t>$31693</t>
  </si>
  <si>
    <t>$24116</t>
  </si>
  <si>
    <t>$26303</t>
  </si>
  <si>
    <t>$14158</t>
  </si>
  <si>
    <t>$15175</t>
  </si>
  <si>
    <t>$11649</t>
  </si>
  <si>
    <t>$18789</t>
  </si>
  <si>
    <t>$18290</t>
  </si>
  <si>
    <t>$5032</t>
  </si>
  <si>
    <t>$24788</t>
  </si>
  <si>
    <t>$24685</t>
  </si>
  <si>
    <t>$10347</t>
  </si>
  <si>
    <t>$38517</t>
  </si>
  <si>
    <t>$43860</t>
  </si>
  <si>
    <t>$15935</t>
  </si>
  <si>
    <t>$20983</t>
  </si>
  <si>
    <t>$14951</t>
  </si>
  <si>
    <t>$23598</t>
  </si>
  <si>
    <t>$25776</t>
  </si>
  <si>
    <t>$26941</t>
  </si>
  <si>
    <t>$22542</t>
  </si>
  <si>
    <t>$32006</t>
  </si>
  <si>
    <t>$35093</t>
  </si>
  <si>
    <t>$7497</t>
  </si>
  <si>
    <t>$12553</t>
  </si>
  <si>
    <t>$44231</t>
  </si>
  <si>
    <t>$37706</t>
  </si>
  <si>
    <t>$22332</t>
  </si>
  <si>
    <t>$32874</t>
  </si>
  <si>
    <t>$25989</t>
  </si>
  <si>
    <t>$10760</t>
  </si>
  <si>
    <t>$52655</t>
  </si>
  <si>
    <t>$32264</t>
  </si>
  <si>
    <t>$23892</t>
  </si>
  <si>
    <t>$12453</t>
  </si>
  <si>
    <t>$26313</t>
  </si>
  <si>
    <t>$35402</t>
  </si>
  <si>
    <t>$15094</t>
  </si>
  <si>
    <t>$14222</t>
  </si>
  <si>
    <t>$20337</t>
  </si>
  <si>
    <t>$33320</t>
  </si>
  <si>
    <t>$10415</t>
  </si>
  <si>
    <t>$33001</t>
  </si>
  <si>
    <t>$17253</t>
  </si>
  <si>
    <t>$27345</t>
  </si>
  <si>
    <t>$10531</t>
  </si>
  <si>
    <t>$22766</t>
  </si>
  <si>
    <t>$15577</t>
  </si>
  <si>
    <t>$14480</t>
  </si>
  <si>
    <t>$16264</t>
  </si>
  <si>
    <t>$16039</t>
  </si>
  <si>
    <t>$16970</t>
  </si>
  <si>
    <t>$98886</t>
  </si>
  <si>
    <t>$14071</t>
  </si>
  <si>
    <t>$11648</t>
  </si>
  <si>
    <t>$23811</t>
  </si>
  <si>
    <t>$10526</t>
  </si>
  <si>
    <t>$23565</t>
  </si>
  <si>
    <t>$33817</t>
  </si>
  <si>
    <t>$11229</t>
  </si>
  <si>
    <t>$118530</t>
  </si>
  <si>
    <t>$36759</t>
  </si>
  <si>
    <t>$17926</t>
  </si>
  <si>
    <t>$51588</t>
  </si>
  <si>
    <t>$18372</t>
  </si>
  <si>
    <t>$14107</t>
  </si>
  <si>
    <t>$20124</t>
  </si>
  <si>
    <t>$17890</t>
  </si>
  <si>
    <t>$12192</t>
  </si>
  <si>
    <t>$30526</t>
  </si>
  <si>
    <t>$22005</t>
  </si>
  <si>
    <t>$17413</t>
  </si>
  <si>
    <t>$16648</t>
  </si>
  <si>
    <t>$24409</t>
  </si>
  <si>
    <t>$31644</t>
  </si>
  <si>
    <t>$16268</t>
  </si>
  <si>
    <t>$37535</t>
  </si>
  <si>
    <t>$8855</t>
  </si>
  <si>
    <t>$28190</t>
  </si>
  <si>
    <t>$10299</t>
  </si>
  <si>
    <t>$13780</t>
  </si>
  <si>
    <t>$31746</t>
  </si>
  <si>
    <t>$16476</t>
  </si>
  <si>
    <t>$11864</t>
  </si>
  <si>
    <t>$15089</t>
  </si>
  <si>
    <t>$6013</t>
  </si>
  <si>
    <t>$56875</t>
  </si>
  <si>
    <t>$9728</t>
  </si>
  <si>
    <t>$16515</t>
  </si>
  <si>
    <t>$24942</t>
  </si>
  <si>
    <t>$20648</t>
  </si>
  <si>
    <t>$17546</t>
  </si>
  <si>
    <t>$22421</t>
  </si>
  <si>
    <t>$24716</t>
  </si>
  <si>
    <t>$175818</t>
  </si>
  <si>
    <t>$20781</t>
  </si>
  <si>
    <t>$18665</t>
  </si>
  <si>
    <t>$43717</t>
  </si>
  <si>
    <t>$13919</t>
  </si>
  <si>
    <t>$9926</t>
  </si>
  <si>
    <t>$17920</t>
  </si>
  <si>
    <t>$33322</t>
  </si>
  <si>
    <t>$19922</t>
  </si>
  <si>
    <t>$26120</t>
  </si>
  <si>
    <t>$8272</t>
  </si>
  <si>
    <t>$76245</t>
  </si>
  <si>
    <t>$42276</t>
  </si>
  <si>
    <t>$30215</t>
  </si>
  <si>
    <t>$58003</t>
  </si>
  <si>
    <t>$82337</t>
  </si>
  <si>
    <t>$13670</t>
  </si>
  <si>
    <t>$58251</t>
  </si>
  <si>
    <t>$23461</t>
  </si>
  <si>
    <t>$18096</t>
  </si>
  <si>
    <t>$12320</t>
  </si>
  <si>
    <t>$42947</t>
  </si>
  <si>
    <t>$89279</t>
  </si>
  <si>
    <t>$49666</t>
  </si>
  <si>
    <t>$3173</t>
  </si>
  <si>
    <t>$15034</t>
  </si>
  <si>
    <t>$9376</t>
  </si>
  <si>
    <t>$22830</t>
  </si>
  <si>
    <t>$18653</t>
  </si>
  <si>
    <t>$6768</t>
  </si>
  <si>
    <t>$9572</t>
  </si>
  <si>
    <t>$26866</t>
  </si>
  <si>
    <t>$11756</t>
  </si>
  <si>
    <t>Data not reported to IPEDS</t>
  </si>
  <si>
    <t>If you select corequisite remediation redesign, provide the following:
- The percentage of students who enroll in the prerequisite course and then pass the subsequent college-level course within one academic year.
- The fall-to-fall retention rate of students who pass BOTH the prerequisite course and subsequent college-level course within one academic year.
- The fall-to-fall retention rate of students who do not pass both courses within one academic year.
Note: You will likely need assistance from your IR office to answer these questions. If necessary, provide estimates instead. Fall-to-fall retention rates can be estimated by using the first-year student retention rate as a starting point and projecting differences in retention between students who passed or did not pass the relevant course(s).</t>
  </si>
  <si>
    <r>
      <rPr>
        <u/>
        <sz val="20"/>
        <color theme="1"/>
        <rFont val="Calibri"/>
        <family val="2"/>
        <scheme val="minor"/>
      </rPr>
      <t>Determining the level of instructional activity:</t>
    </r>
    <r>
      <rPr>
        <sz val="20"/>
        <color theme="1"/>
        <rFont val="Calibri"/>
        <family val="2"/>
        <scheme val="minor"/>
      </rPr>
      <t xml:space="preserve">
Typically, students at 4-year institutions using a semester calendar, the level of instructional activity indicating full-time equivalency for undergraduate students is 30 credit hours over one academic year; at 4-year institutions using a quarter calendar, it is 45 credit hours.</t>
    </r>
  </si>
  <si>
    <r>
      <rPr>
        <u/>
        <sz val="20"/>
        <color theme="1"/>
        <rFont val="Calibri"/>
        <family val="2"/>
        <scheme val="minor"/>
      </rPr>
      <t>Cost savings:</t>
    </r>
    <r>
      <rPr>
        <sz val="20"/>
        <color theme="1"/>
        <rFont val="Calibri"/>
        <family val="2"/>
        <scheme val="minor"/>
      </rPr>
      <t xml:space="preserve">
It's important to note that these cost savings do not include and are independent of savings that might come from improved student outcomes, like increased course pass rates.</t>
    </r>
  </si>
  <si>
    <r>
      <rPr>
        <u/>
        <sz val="20"/>
        <color theme="1"/>
        <rFont val="Calibri"/>
        <family val="2"/>
        <scheme val="minor"/>
      </rPr>
      <t>Institutional enrollment strategy:</t>
    </r>
    <r>
      <rPr>
        <sz val="20"/>
        <color theme="1"/>
        <rFont val="Calibri"/>
        <family val="2"/>
        <scheme val="minor"/>
      </rPr>
      <t xml:space="preserve">
The return on investment estimates produced by this tool are driven largely by changes in student retention due to an instructional improvement effort, and returns associated with resultant institutional revenue. As a consequence, your institution's enrollment strategy in response to changes in student retention plays an important role in the tool's estimation.</t>
    </r>
  </si>
  <si>
    <t>Microsoft Windows, with the scale and layout within the display settings of the monitor or laptop set to 100%.</t>
  </si>
  <si>
    <t>The ROI tool draws on data and information collected through the empirical literature on the impacts of select instructional improvement efforts, and direct institution-specific inputs by the user, to estimate a range of the potential short- and medium-term ROI that a given institution can expect from a selected effort or reform that is designed and implemented as intended. The tool, and the resultant ROI ranges it produces, are designed to assist institutional administrators in making decisions about whether, or to what extent, to invest in select instructional improvement efforts on their campuses. It aims to achieve this by walking the user through a series of seven systematic steps (see below, as well as Figure 1 in the overview paper). 
Through each step, the tool gathers institution-specific inputs and provides additional targeted information to the user to promote further thought or information-gathering surrounding specific reform components. The user is able to view all the backend information and formulas included in the tool to understand the data behind the ROI estimates. For more information on the inputs the user needs, please refer to the overview paper, in particular the checklist in Appendix D.</t>
  </si>
  <si>
    <r>
      <t xml:space="preserve">It is important to note that the ROI tool was not designed to calculate precise ROI figures nor intended to be used as a sole or primary resource for decision-making regarding investing in instructional improvement reforms. The tool focuses on deriving the estimated </t>
    </r>
    <r>
      <rPr>
        <i/>
        <sz val="20"/>
        <color theme="1"/>
        <rFont val="Calibri"/>
        <family val="2"/>
        <scheme val="minor"/>
      </rPr>
      <t>financial</t>
    </r>
    <r>
      <rPr>
        <sz val="20"/>
        <color theme="1"/>
        <rFont val="Calibri"/>
        <family val="2"/>
        <scheme val="minor"/>
      </rPr>
      <t xml:space="preserve"> ROI of reforms that aim to improve instructional quality. It includes two specific reforms with pre-filled impact estimates, whose results do not generalize to other instructional improvement efforts, as well as a generic option in which the user estimates an impact. The tool does not provide estimates regarding other types of ROI that may be of equal or greater value to the administrator (e.g., improvements in student or faculty satisfaction and engagement).</t>
    </r>
  </si>
  <si>
    <r>
      <rPr>
        <b/>
        <sz val="20"/>
        <color theme="1"/>
        <rFont val="Calibri"/>
        <family val="2"/>
        <scheme val="minor"/>
      </rPr>
      <t>Step 1: Enter Institution Information</t>
    </r>
    <r>
      <rPr>
        <sz val="20"/>
        <color theme="1"/>
        <rFont val="Calibri"/>
        <family val="2"/>
        <scheme val="minor"/>
      </rPr>
      <t xml:space="preserve">
User enters their institution name and the control of the institution to pre-populate the tool with financial information derived from publicly available data and research findings.</t>
    </r>
  </si>
  <si>
    <r>
      <rPr>
        <b/>
        <sz val="20"/>
        <color theme="1"/>
        <rFont val="Calibri"/>
        <family val="2"/>
        <scheme val="minor"/>
      </rPr>
      <t>Step 2: Select Instructional Improvement Effort of Interest</t>
    </r>
    <r>
      <rPr>
        <sz val="20"/>
        <color theme="1"/>
        <rFont val="Calibri"/>
        <family val="2"/>
        <scheme val="minor"/>
      </rPr>
      <t xml:space="preserve">
User selects one of two instructional improvement efforts, to pre-populate the tool with questions and information that are specific to the selected effort of interest, or selects "other," allowing the user to assess an effort not covered by the tool.</t>
    </r>
  </si>
  <si>
    <r>
      <rPr>
        <b/>
        <sz val="20"/>
        <color theme="1"/>
        <rFont val="Calibri"/>
        <family val="2"/>
        <scheme val="minor"/>
      </rPr>
      <t>Corequisite remediation redesign:</t>
    </r>
    <r>
      <rPr>
        <sz val="20"/>
        <color theme="1"/>
        <rFont val="Calibri"/>
        <family val="2"/>
        <scheme val="minor"/>
      </rPr>
      <t xml:space="preserve"> This instructional improvement shifts the timing and delivery of remedial or developmental academic support so that it is provided to students simultaneously with college-level coursework (i.e., corequisite), rather than separately as a prerequisite to college-level coursework.</t>
    </r>
  </si>
  <si>
    <t xml:space="preserve">Review the estimates for the anticipated new student course pass rates as a result of the successful implementation of the instructional improvement effort, based on prior empirical findings. </t>
  </si>
  <si>
    <t>Select from two specific instructional improvement efforts in cell C10 or, if your effort does not align with these options, select "Other." Selecting one of the specific efforts will automatically populate a general definition of the effort, and common components of the most impactful efforts.</t>
  </si>
  <si>
    <r>
      <rPr>
        <u/>
        <sz val="20"/>
        <color theme="1"/>
        <rFont val="Calibri"/>
        <family val="2"/>
        <scheme val="minor"/>
      </rPr>
      <t>Initial and recurring costs:</t>
    </r>
    <r>
      <rPr>
        <sz val="20"/>
        <color theme="1"/>
        <rFont val="Calibri"/>
        <family val="2"/>
        <scheme val="minor"/>
      </rPr>
      <t xml:space="preserve">
Please note that these are initial and recurring costs associated with the reform that the institution would not otherwise incur. E.g., if your institution's annual cost of $20,000 for offering prerequisite remediation is expected to grow to $50,000 under corequisite remediation, then your institution's additional recurring cost is $30,000.</t>
    </r>
  </si>
  <si>
    <r>
      <rPr>
        <u/>
        <sz val="20"/>
        <color theme="1"/>
        <rFont val="Calibri"/>
        <family val="2"/>
        <scheme val="minor"/>
      </rPr>
      <t>Calculating institutional financial information:</t>
    </r>
    <r>
      <rPr>
        <sz val="20"/>
        <color theme="1"/>
        <rFont val="Calibri"/>
        <family val="2"/>
        <scheme val="minor"/>
      </rPr>
      <t xml:space="preserve">
All finance-related measures are collected from the IPEDS 2015-16 Finance Survey, which represents the 2016 fiscal year. The remaining measure, 12-month full-time equivalent (FTE) enrollment, which includes undergraduates, graduates, and doctoral professional students, is collected from the IPEDS 2015-16 12-month Enrollment Survey.
</t>
    </r>
    <r>
      <rPr>
        <b/>
        <sz val="20"/>
        <color theme="1"/>
        <rFont val="Calibri"/>
        <family val="2"/>
        <scheme val="minor"/>
      </rPr>
      <t>Net tuition and fees revenue per FTE</t>
    </r>
    <r>
      <rPr>
        <sz val="20"/>
        <color theme="1"/>
        <rFont val="Calibri"/>
        <family val="2"/>
        <scheme val="minor"/>
      </rPr>
      <t xml:space="preserve"> = (tuition and fees after deducting discounts and allowances - all institutional grants) / 12-month FTE enrollment
</t>
    </r>
    <r>
      <rPr>
        <b/>
        <sz val="20"/>
        <color theme="1"/>
        <rFont val="Calibri"/>
        <family val="2"/>
        <scheme val="minor"/>
      </rPr>
      <t xml:space="preserve">State and local appropriations per FTE </t>
    </r>
    <r>
      <rPr>
        <sz val="20"/>
        <color theme="1"/>
        <rFont val="Calibri"/>
        <family val="2"/>
        <scheme val="minor"/>
      </rPr>
      <t xml:space="preserve">= (state appropriations + local appropriations) / 12-month FTE enrollment
</t>
    </r>
    <r>
      <rPr>
        <b/>
        <sz val="20"/>
        <color theme="1"/>
        <rFont val="Calibri"/>
        <family val="2"/>
        <scheme val="minor"/>
      </rPr>
      <t xml:space="preserve">Education and related expenses per FTE </t>
    </r>
    <r>
      <rPr>
        <sz val="20"/>
        <color theme="1"/>
        <rFont val="Calibri"/>
        <family val="2"/>
        <scheme val="minor"/>
      </rPr>
      <t>(as defined by the Delta Cost Project) = (instruction + student services + (education_share*(academic support + institution support + operation/maintenance) / 12-month FTE enrollment 
education_share=(instruction + student services)/(instruction + student services + research + public service)
Please consult your budget/IR office if you are unable to provide values for the student population that would be affected by the reform.</t>
    </r>
  </si>
  <si>
    <r>
      <rPr>
        <u/>
        <sz val="20"/>
        <color theme="1"/>
        <rFont val="Calibri"/>
        <family val="2"/>
        <scheme val="minor"/>
      </rPr>
      <t>Estimating the anticipated new student course pass rates:</t>
    </r>
    <r>
      <rPr>
        <sz val="20"/>
        <color theme="1"/>
        <rFont val="Calibri"/>
        <family val="2"/>
        <scheme val="minor"/>
      </rPr>
      <t xml:space="preserve">
These values are the lower and upper bounds of a 50 percent confidence interval of a regression comparing the pre- and post- pass rates we've compiled from the most relevant and robust research studies in the field. These estimates are also based, in part, on the value entered in cell C28 of step 3, which is the percentage of students who pass the course that you are considering redesigning (or, in the case of corequisite remedial redesign, the percentage of students who pass both the prerequisite course and subsequent college-level course). As such, please ensure that value is entered. For more information about the studies, including links to them, and a more technical explanation of the method we used, please consult the overview paper. </t>
    </r>
  </si>
  <si>
    <t xml:space="preserve">Provide information regarding student enrollment, credit hours, pass rate, and fall-to-fall retention rates for the relevant course or courses; and regarding instructional activity. Provide average numbers or estimates when relevant.
Notes: 
- The tool assumes that the number of students who will enroll in the post-redesign course is the same as those who enroll in the pre-redesign course.
- The questions regarding course enrollment and credit hours under column E are only applicable and can only be viewed if you select corequisite remediation redesign as the instructional reform. </t>
  </si>
  <si>
    <r>
      <rPr>
        <b/>
        <sz val="20"/>
        <color theme="1"/>
        <rFont val="Calibri"/>
        <family val="2"/>
        <scheme val="minor"/>
      </rPr>
      <t>Step 6: Enter Effort-Related Costs and Cost Savings</t>
    </r>
    <r>
      <rPr>
        <sz val="20"/>
        <color theme="1"/>
        <rFont val="Calibri"/>
        <family val="2"/>
        <scheme val="minor"/>
      </rPr>
      <t xml:space="preserve">
User enters one-time and recurring additional costs incurred, and anticipated cost savings, due to the adoption of the selected instructional improvement effort.</t>
    </r>
  </si>
  <si>
    <t/>
  </si>
  <si>
    <t>Version 1.1</t>
  </si>
  <si>
    <t>This tab provides some brief information about the Return on Investment Tool for Instructional Improvement Efforts, including a description of the tool, the intended audience, and how to complete it.
For more details, please refer to the overview paper: https://www.acenet.edu/news-room/Documents/Estimating-ROI-Instructional-Improvement-Ithaka.pdf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</si>
</sst>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quot;$&quot;#,##0.00"/>
    <numFmt numFmtId="165" formatCode="&quot;$&quot;#,##0"/>
  </numFmts>
  <fonts count="19" x14ac:knownFonts="1">
    <font>
      <sz val="11"/>
      <color theme="1"/>
      <name val="Calibri"/>
      <family val="2"/>
      <scheme val="minor"/>
    </font>
    <font>
      <sz val="11"/>
      <color theme="1"/>
      <name val="Calibri"/>
      <family val="2"/>
      <scheme val="minor"/>
    </font>
    <font>
      <i/>
      <sz val="20"/>
      <color theme="1"/>
      <name val="Calibri"/>
      <family val="2"/>
      <scheme val="minor"/>
    </font>
    <font>
      <sz val="20"/>
      <color theme="1"/>
      <name val="Calibri"/>
      <family val="2"/>
      <scheme val="minor"/>
    </font>
    <font>
      <b/>
      <sz val="20"/>
      <color theme="1"/>
      <name val="Calibri"/>
      <family val="2"/>
      <scheme val="minor"/>
    </font>
    <font>
      <b/>
      <sz val="14"/>
      <color theme="1"/>
      <name val="Calibri"/>
      <family val="2"/>
      <scheme val="minor"/>
    </font>
    <font>
      <sz val="14"/>
      <color theme="1"/>
      <name val="Calibri"/>
      <family val="2"/>
      <scheme val="minor"/>
    </font>
    <font>
      <b/>
      <i/>
      <sz val="20"/>
      <color theme="1"/>
      <name val="Calibri"/>
      <family val="2"/>
      <scheme val="minor"/>
    </font>
    <font>
      <b/>
      <sz val="28"/>
      <color theme="1"/>
      <name val="Calibri"/>
      <family val="2"/>
      <scheme val="minor"/>
    </font>
    <font>
      <b/>
      <i/>
      <sz val="28"/>
      <color theme="1"/>
      <name val="Calibri"/>
      <family val="2"/>
      <scheme val="minor"/>
    </font>
    <font>
      <i/>
      <sz val="28"/>
      <color theme="1"/>
      <name val="Calibri"/>
      <family val="2"/>
      <scheme val="minor"/>
    </font>
    <font>
      <sz val="20"/>
      <name val="Calibri"/>
      <family val="2"/>
      <scheme val="minor"/>
    </font>
    <font>
      <u/>
      <sz val="20"/>
      <color theme="1"/>
      <name val="Calibri"/>
      <family val="2"/>
      <scheme val="minor"/>
    </font>
    <font>
      <sz val="28"/>
      <color theme="1"/>
      <name val="Calibri"/>
      <family val="2"/>
      <scheme val="minor"/>
    </font>
    <font>
      <b/>
      <sz val="20"/>
      <name val="Calibri"/>
      <family val="2"/>
      <scheme val="minor"/>
    </font>
    <font>
      <sz val="10"/>
      <color theme="1"/>
      <name val="Calibri"/>
      <family val="2"/>
      <scheme val="minor"/>
    </font>
    <font>
      <b/>
      <sz val="34"/>
      <color theme="1"/>
      <name val="Calibri"/>
      <family val="2"/>
      <scheme val="minor"/>
    </font>
    <font>
      <u/>
      <sz val="20"/>
      <name val="Calibri"/>
      <family val="2"/>
      <scheme val="minor"/>
    </font>
    <font>
      <sz val="16"/>
      <color theme="1"/>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7" tint="0.79995117038483843"/>
        <bgColor rgb="FFC5F0FF"/>
      </patternFill>
    </fill>
    <fill>
      <patternFill patternType="solid">
        <fgColor theme="7" tint="0.79995117038483843"/>
        <bgColor rgb="FF00B0F0"/>
      </patternFill>
    </fill>
    <fill>
      <patternFill patternType="solid">
        <fgColor theme="7" tint="0.79995117038483843"/>
        <bgColor indexed="64"/>
      </patternFill>
    </fill>
    <fill>
      <patternFill patternType="solid">
        <fgColor rgb="FF688BAA"/>
        <bgColor indexed="64"/>
      </patternFill>
    </fill>
    <fill>
      <patternFill patternType="solid">
        <fgColor rgb="FF688BAA"/>
        <bgColor rgb="FF688BAA"/>
      </patternFill>
    </fill>
    <fill>
      <patternFill patternType="solid">
        <fgColor rgb="FFCBDFEB"/>
        <bgColor indexed="64"/>
      </patternFill>
    </fill>
    <fill>
      <patternFill patternType="solid">
        <fgColor rgb="FFAAB787"/>
        <bgColor indexed="64"/>
      </patternFill>
    </fill>
    <fill>
      <patternFill patternType="solid">
        <fgColor rgb="FFE1E59C"/>
        <bgColor indexed="64"/>
      </patternFill>
    </fill>
    <fill>
      <patternFill patternType="solid">
        <fgColor rgb="FFF0C58E"/>
        <bgColor indexed="64"/>
      </patternFill>
    </fill>
    <fill>
      <patternFill patternType="solid">
        <fgColor rgb="FFF7D694"/>
        <bgColor indexed="64"/>
      </patternFill>
    </fill>
    <fill>
      <patternFill patternType="solid">
        <fgColor rgb="FFC9B49F"/>
        <bgColor indexed="64"/>
      </patternFill>
    </fill>
  </fills>
  <borders count="60">
    <border>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diagonal/>
    </border>
    <border>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10">
    <xf numFmtId="0" fontId="0" fillId="0" borderId="0"/>
    <xf numFmtId="44" fontId="1" fillId="0" borderId="0" applyFont="0" applyFill="0" applyBorder="0" applyAlignment="0" applyProtection="0"/>
    <xf numFmtId="9" fontId="1" fillId="0" borderId="0" applyFont="0" applyFill="0" applyBorder="0" applyAlignment="0" applyProtection="0"/>
    <xf numFmtId="0" fontId="8" fillId="6" borderId="46" applyFont="0" applyBorder="0" applyAlignment="0">
      <alignment horizontal="center" vertical="center" wrapText="1"/>
    </xf>
    <xf numFmtId="0" fontId="8" fillId="8" borderId="22" applyFont="0" applyBorder="0" applyAlignment="0">
      <alignment horizontal="center" vertical="top" wrapText="1"/>
    </xf>
    <xf numFmtId="0" fontId="8" fillId="9" borderId="22" applyFont="0" applyBorder="0" applyAlignment="0">
      <alignment horizontal="center" vertical="top" wrapText="1"/>
    </xf>
    <xf numFmtId="0" fontId="8" fillId="10" borderId="7" applyFont="0" applyBorder="0" applyAlignment="0">
      <alignment horizontal="center" vertical="top" wrapText="1"/>
    </xf>
    <xf numFmtId="0" fontId="3" fillId="11" borderId="47" applyFont="0" applyBorder="0" applyAlignment="0">
      <alignment horizontal="left" vertical="top" wrapText="1"/>
    </xf>
    <xf numFmtId="0" fontId="8" fillId="12" borderId="22" applyFont="0" applyBorder="0" applyAlignment="0">
      <alignment horizontal="center" vertical="top" wrapText="1"/>
    </xf>
    <xf numFmtId="0" fontId="8" fillId="13" borderId="22" applyFont="0" applyBorder="0" applyAlignment="0">
      <alignment horizontal="center" vertical="top" wrapText="1"/>
    </xf>
  </cellStyleXfs>
  <cellXfs count="413">
    <xf numFmtId="0" fontId="0" fillId="0" borderId="0" xfId="0"/>
    <xf numFmtId="0" fontId="0" fillId="0" borderId="0" xfId="0" applyAlignment="1">
      <alignment wrapText="1"/>
    </xf>
    <xf numFmtId="0" fontId="0" fillId="0" borderId="0" xfId="0" applyBorder="1"/>
    <xf numFmtId="0" fontId="3" fillId="0" borderId="0" xfId="0" applyFont="1"/>
    <xf numFmtId="0" fontId="0" fillId="0" borderId="0" xfId="0"/>
    <xf numFmtId="0" fontId="3" fillId="0" borderId="0" xfId="0" applyFont="1" applyBorder="1"/>
    <xf numFmtId="0" fontId="5" fillId="0" borderId="0" xfId="0" applyFont="1" applyAlignment="1">
      <alignment wrapText="1"/>
    </xf>
    <xf numFmtId="0" fontId="6" fillId="0" borderId="0" xfId="0" applyFont="1"/>
    <xf numFmtId="0" fontId="6" fillId="0" borderId="0" xfId="0" applyFont="1" applyAlignment="1">
      <alignment wrapText="1"/>
    </xf>
    <xf numFmtId="0" fontId="5" fillId="0" borderId="0" xfId="0" applyFont="1"/>
    <xf numFmtId="2" fontId="0" fillId="0" borderId="0" xfId="0" applyNumberFormat="1"/>
    <xf numFmtId="0" fontId="0" fillId="0" borderId="0" xfId="0"/>
    <xf numFmtId="0" fontId="0" fillId="0" borderId="0" xfId="0"/>
    <xf numFmtId="0" fontId="0" fillId="0" borderId="0" xfId="0"/>
    <xf numFmtId="0" fontId="0" fillId="0" borderId="0" xfId="0"/>
    <xf numFmtId="0" fontId="0" fillId="0" borderId="0" xfId="0" applyBorder="1"/>
    <xf numFmtId="0" fontId="0" fillId="0" borderId="0" xfId="0" applyFont="1"/>
    <xf numFmtId="0" fontId="0" fillId="0" borderId="0" xfId="0" applyFill="1" applyAlignment="1">
      <alignment wrapText="1"/>
    </xf>
    <xf numFmtId="164" fontId="0" fillId="0" borderId="0" xfId="0" applyNumberFormat="1"/>
    <xf numFmtId="164" fontId="0" fillId="0" borderId="0" xfId="0" applyNumberFormat="1" applyAlignment="1">
      <alignment wrapText="1"/>
    </xf>
    <xf numFmtId="1" fontId="0" fillId="0" borderId="0" xfId="0" applyNumberFormat="1"/>
    <xf numFmtId="164" fontId="3" fillId="0" borderId="17" xfId="1" applyNumberFormat="1" applyFont="1" applyBorder="1" applyAlignment="1">
      <alignment wrapText="1"/>
    </xf>
    <xf numFmtId="10" fontId="4" fillId="2" borderId="17" xfId="2" applyNumberFormat="1" applyFont="1" applyFill="1" applyBorder="1" applyAlignment="1">
      <alignment wrapText="1"/>
    </xf>
    <xf numFmtId="10" fontId="4" fillId="2" borderId="19" xfId="2" applyNumberFormat="1" applyFont="1" applyFill="1" applyBorder="1" applyAlignment="1">
      <alignment wrapText="1"/>
    </xf>
    <xf numFmtId="164" fontId="3" fillId="0" borderId="36" xfId="1" applyNumberFormat="1" applyFont="1" applyBorder="1" applyAlignment="1">
      <alignment wrapText="1"/>
    </xf>
    <xf numFmtId="10" fontId="4" fillId="2" borderId="36" xfId="2" applyNumberFormat="1" applyFont="1" applyFill="1" applyBorder="1" applyAlignment="1">
      <alignment wrapText="1"/>
    </xf>
    <xf numFmtId="0" fontId="0" fillId="0" borderId="0" xfId="0" applyAlignment="1">
      <alignment horizontal="center" wrapText="1"/>
    </xf>
    <xf numFmtId="0" fontId="4" fillId="2" borderId="0" xfId="0" applyFont="1" applyFill="1" applyAlignment="1">
      <alignment horizontal="center" wrapText="1"/>
    </xf>
    <xf numFmtId="0" fontId="4" fillId="0" borderId="0" xfId="0" applyFont="1"/>
    <xf numFmtId="0" fontId="0" fillId="0" borderId="0" xfId="0" applyAlignment="1">
      <alignment horizontal="center"/>
    </xf>
    <xf numFmtId="0" fontId="0" fillId="0" borderId="44" xfId="0" applyBorder="1"/>
    <xf numFmtId="0" fontId="8" fillId="0" borderId="11" xfId="0" applyFont="1" applyBorder="1" applyAlignment="1">
      <alignment horizontal="center"/>
    </xf>
    <xf numFmtId="9" fontId="3" fillId="0" borderId="17" xfId="2" applyNumberFormat="1" applyFont="1" applyBorder="1" applyAlignment="1"/>
    <xf numFmtId="9" fontId="3" fillId="0" borderId="17" xfId="0" applyNumberFormat="1" applyFont="1" applyBorder="1" applyAlignment="1"/>
    <xf numFmtId="1" fontId="3" fillId="0" borderId="17" xfId="2" applyNumberFormat="1" applyFont="1" applyBorder="1" applyAlignment="1"/>
    <xf numFmtId="0" fontId="8" fillId="0" borderId="10" xfId="0" applyFont="1" applyBorder="1" applyAlignment="1">
      <alignment horizontal="center"/>
    </xf>
    <xf numFmtId="0" fontId="0" fillId="0" borderId="18" xfId="0" applyBorder="1" applyAlignment="1"/>
    <xf numFmtId="0" fontId="0" fillId="0" borderId="19" xfId="0" applyBorder="1" applyAlignment="1"/>
    <xf numFmtId="0" fontId="0" fillId="0" borderId="1" xfId="0" applyBorder="1"/>
    <xf numFmtId="10" fontId="4" fillId="0" borderId="54" xfId="1" applyNumberFormat="1" applyFont="1" applyBorder="1" applyAlignment="1">
      <alignment wrapText="1"/>
    </xf>
    <xf numFmtId="10" fontId="4" fillId="0" borderId="21" xfId="1" applyNumberFormat="1" applyFont="1" applyBorder="1" applyAlignment="1">
      <alignment wrapText="1"/>
    </xf>
    <xf numFmtId="10" fontId="4" fillId="0" borderId="21" xfId="2" applyNumberFormat="1" applyFont="1" applyBorder="1" applyAlignment="1">
      <alignment wrapText="1"/>
    </xf>
    <xf numFmtId="9" fontId="6" fillId="0" borderId="0" xfId="2" applyFont="1"/>
    <xf numFmtId="1" fontId="3" fillId="0" borderId="13" xfId="2" applyNumberFormat="1" applyFont="1" applyBorder="1" applyAlignment="1"/>
    <xf numFmtId="0" fontId="0" fillId="0" borderId="0" xfId="0" applyAlignment="1"/>
    <xf numFmtId="0" fontId="0" fillId="0" borderId="0" xfId="0"/>
    <xf numFmtId="0" fontId="0" fillId="0" borderId="19" xfId="0" applyBorder="1"/>
    <xf numFmtId="0" fontId="0" fillId="0" borderId="0" xfId="0"/>
    <xf numFmtId="0" fontId="8" fillId="0" borderId="7" xfId="0" applyFont="1" applyBorder="1" applyAlignment="1">
      <alignment horizontal="center"/>
    </xf>
    <xf numFmtId="0" fontId="8" fillId="0" borderId="8" xfId="0" applyFont="1" applyBorder="1" applyAlignment="1">
      <alignment horizontal="center"/>
    </xf>
    <xf numFmtId="0" fontId="15" fillId="0" borderId="0" xfId="0" applyFont="1"/>
    <xf numFmtId="0" fontId="0" fillId="0" borderId="0" xfId="0"/>
    <xf numFmtId="1" fontId="3" fillId="4" borderId="19" xfId="1" applyNumberFormat="1" applyFont="1" applyFill="1" applyBorder="1" applyAlignment="1" applyProtection="1">
      <protection locked="0"/>
    </xf>
    <xf numFmtId="1" fontId="3" fillId="4" borderId="18" xfId="1" applyNumberFormat="1" applyFont="1" applyFill="1" applyBorder="1" applyAlignment="1" applyProtection="1">
      <alignment horizontal="right"/>
      <protection locked="0"/>
    </xf>
    <xf numFmtId="0" fontId="0" fillId="0" borderId="0" xfId="0"/>
    <xf numFmtId="0" fontId="0" fillId="0" borderId="0" xfId="0"/>
    <xf numFmtId="0" fontId="0" fillId="0" borderId="0" xfId="0"/>
    <xf numFmtId="164" fontId="3" fillId="2" borderId="19" xfId="1" applyNumberFormat="1" applyFont="1" applyFill="1" applyBorder="1" applyAlignment="1">
      <alignment horizontal="right"/>
    </xf>
    <xf numFmtId="164" fontId="3" fillId="2" borderId="17" xfId="1" applyNumberFormat="1" applyFont="1" applyFill="1" applyBorder="1" applyAlignment="1">
      <alignment horizontal="right"/>
    </xf>
    <xf numFmtId="164" fontId="3" fillId="2" borderId="25" xfId="1" applyNumberFormat="1" applyFont="1" applyFill="1" applyBorder="1" applyAlignment="1">
      <alignment horizontal="right"/>
    </xf>
    <xf numFmtId="164" fontId="3" fillId="5" borderId="19" xfId="1" applyNumberFormat="1" applyFont="1" applyFill="1" applyBorder="1" applyAlignment="1" applyProtection="1">
      <protection locked="0"/>
    </xf>
    <xf numFmtId="164" fontId="3" fillId="5" borderId="17" xfId="1" applyNumberFormat="1" applyFont="1" applyFill="1" applyBorder="1" applyAlignment="1" applyProtection="1">
      <protection locked="0"/>
    </xf>
    <xf numFmtId="164" fontId="3" fillId="5" borderId="25" xfId="1" applyNumberFormat="1" applyFont="1" applyFill="1" applyBorder="1" applyAlignment="1" applyProtection="1">
      <protection locked="0"/>
    </xf>
    <xf numFmtId="0" fontId="0" fillId="0" borderId="0" xfId="0" applyFill="1"/>
    <xf numFmtId="0" fontId="18" fillId="0" borderId="0" xfId="0" applyFont="1"/>
    <xf numFmtId="0" fontId="8" fillId="6" borderId="46" xfId="3" applyFont="1" applyBorder="1" applyAlignment="1">
      <alignment horizontal="center" vertical="center" wrapText="1"/>
    </xf>
    <xf numFmtId="0" fontId="8" fillId="8" borderId="43" xfId="4" applyFont="1" applyBorder="1" applyAlignment="1">
      <alignment horizontal="center" vertical="center" wrapText="1"/>
    </xf>
    <xf numFmtId="0" fontId="8" fillId="8" borderId="45" xfId="4" applyFont="1" applyBorder="1" applyAlignment="1">
      <alignment horizontal="center" vertical="center" wrapText="1"/>
    </xf>
    <xf numFmtId="0" fontId="2" fillId="9" borderId="17" xfId="5" applyFont="1" applyBorder="1" applyAlignment="1">
      <alignment horizontal="center" vertical="center" wrapText="1"/>
    </xf>
    <xf numFmtId="0" fontId="8" fillId="9" borderId="46" xfId="5" applyFont="1" applyBorder="1" applyAlignment="1">
      <alignment horizontal="center" vertical="center" wrapText="1"/>
    </xf>
    <xf numFmtId="0" fontId="9" fillId="9" borderId="15" xfId="5" applyFont="1" applyBorder="1" applyAlignment="1">
      <alignment horizontal="center" vertical="center" wrapText="1"/>
    </xf>
    <xf numFmtId="0" fontId="13" fillId="10" borderId="13" xfId="6" applyFont="1" applyBorder="1" applyAlignment="1">
      <alignment horizontal="center" vertical="center" wrapText="1"/>
    </xf>
    <xf numFmtId="0" fontId="8" fillId="10" borderId="43" xfId="6" applyFont="1" applyBorder="1" applyAlignment="1">
      <alignment horizontal="center" vertical="center" wrapText="1"/>
    </xf>
    <xf numFmtId="0" fontId="9" fillId="11" borderId="15" xfId="7" applyFont="1" applyBorder="1" applyAlignment="1">
      <alignment horizontal="center" vertical="center" wrapText="1"/>
    </xf>
    <xf numFmtId="0" fontId="2" fillId="11" borderId="13" xfId="7" applyFont="1" applyBorder="1" applyAlignment="1">
      <alignment horizontal="center" vertical="center" wrapText="1"/>
    </xf>
    <xf numFmtId="0" fontId="2" fillId="11" borderId="17" xfId="7" applyFont="1" applyBorder="1" applyAlignment="1">
      <alignment horizontal="center" vertical="center" wrapText="1"/>
    </xf>
    <xf numFmtId="0" fontId="8" fillId="11" borderId="46" xfId="7" applyFont="1" applyBorder="1" applyAlignment="1">
      <alignment horizontal="center" vertical="center" wrapText="1"/>
    </xf>
    <xf numFmtId="0" fontId="11" fillId="11" borderId="50" xfId="7" applyFont="1" applyBorder="1" applyAlignment="1">
      <alignment horizontal="left" vertical="top" wrapText="1"/>
    </xf>
    <xf numFmtId="0" fontId="8" fillId="12" borderId="40" xfId="8" applyFont="1" applyBorder="1" applyAlignment="1">
      <alignment vertical="center" wrapText="1"/>
    </xf>
    <xf numFmtId="0" fontId="8" fillId="12" borderId="40" xfId="8" applyFont="1" applyBorder="1" applyAlignment="1">
      <alignment horizontal="center" vertical="center" wrapText="1"/>
    </xf>
    <xf numFmtId="0" fontId="3" fillId="12" borderId="1" xfId="8" applyFont="1" applyBorder="1" applyAlignment="1">
      <alignment horizontal="left" vertical="top" wrapText="1"/>
    </xf>
    <xf numFmtId="0" fontId="8" fillId="12" borderId="43" xfId="8" applyFont="1" applyBorder="1" applyAlignment="1">
      <alignment horizontal="center" vertical="center"/>
    </xf>
    <xf numFmtId="0" fontId="8" fillId="13" borderId="43" xfId="9" applyFont="1" applyBorder="1" applyAlignment="1">
      <alignment horizontal="center" vertical="center" wrapText="1"/>
    </xf>
    <xf numFmtId="0" fontId="3" fillId="13" borderId="47" xfId="9" applyFont="1" applyBorder="1" applyAlignment="1">
      <alignment vertical="top" wrapText="1"/>
    </xf>
    <xf numFmtId="0" fontId="3" fillId="9" borderId="17" xfId="5" applyFont="1" applyBorder="1" applyAlignment="1">
      <alignment horizontal="left" vertical="top" wrapText="1"/>
    </xf>
    <xf numFmtId="0" fontId="14" fillId="9" borderId="17" xfId="5" applyFont="1" applyBorder="1" applyAlignment="1">
      <alignment horizontal="left" vertical="top" wrapText="1"/>
    </xf>
    <xf numFmtId="0" fontId="3" fillId="10" borderId="17" xfId="6" applyFont="1" applyBorder="1" applyAlignment="1">
      <alignment horizontal="left" vertical="top" wrapText="1"/>
    </xf>
    <xf numFmtId="0" fontId="14" fillId="10" borderId="17" xfId="6" applyFont="1" applyBorder="1" applyAlignment="1">
      <alignment horizontal="left" vertical="top" wrapText="1"/>
    </xf>
    <xf numFmtId="0" fontId="3" fillId="11" borderId="17" xfId="7" applyFont="1" applyBorder="1" applyAlignment="1">
      <alignment horizontal="left" vertical="top" wrapText="1"/>
    </xf>
    <xf numFmtId="0" fontId="14" fillId="11" borderId="17" xfId="7" applyFont="1" applyBorder="1" applyAlignment="1">
      <alignment horizontal="left" vertical="top" wrapText="1"/>
    </xf>
    <xf numFmtId="0" fontId="3" fillId="12" borderId="17" xfId="8" applyFont="1" applyBorder="1" applyAlignment="1">
      <alignment horizontal="left" vertical="top" wrapText="1"/>
    </xf>
    <xf numFmtId="0" fontId="14" fillId="12" borderId="17" xfId="8" applyFont="1" applyBorder="1" applyAlignment="1">
      <alignment horizontal="left" vertical="top" wrapText="1"/>
    </xf>
    <xf numFmtId="0" fontId="3" fillId="13" borderId="17" xfId="9" applyFont="1" applyBorder="1" applyAlignment="1">
      <alignment horizontal="left" vertical="top" wrapText="1"/>
    </xf>
    <xf numFmtId="0" fontId="14" fillId="13" borderId="17" xfId="9" applyFont="1" applyBorder="1" applyAlignment="1">
      <alignment horizontal="left" vertical="top" wrapText="1"/>
    </xf>
    <xf numFmtId="0" fontId="4" fillId="6" borderId="11" xfId="3" applyFont="1" applyBorder="1" applyAlignment="1">
      <alignment horizontal="center" wrapText="1"/>
    </xf>
    <xf numFmtId="0" fontId="5" fillId="6" borderId="11" xfId="3" applyFont="1" applyBorder="1" applyAlignment="1">
      <alignment wrapText="1"/>
    </xf>
    <xf numFmtId="0" fontId="5" fillId="8" borderId="4" xfId="4" applyFont="1" applyBorder="1" applyAlignment="1">
      <alignment wrapText="1"/>
    </xf>
    <xf numFmtId="0" fontId="5" fillId="8" borderId="10" xfId="4" applyFont="1" applyBorder="1" applyAlignment="1">
      <alignment wrapText="1"/>
    </xf>
    <xf numFmtId="0" fontId="5" fillId="8" borderId="5" xfId="4" applyFont="1" applyBorder="1" applyAlignment="1">
      <alignment wrapText="1"/>
    </xf>
    <xf numFmtId="0" fontId="3" fillId="8" borderId="4" xfId="4" applyFont="1" applyBorder="1" applyAlignment="1">
      <alignment horizontal="right"/>
    </xf>
    <xf numFmtId="0" fontId="5" fillId="13" borderId="4" xfId="9" applyFont="1" applyBorder="1" applyAlignment="1">
      <alignment wrapText="1"/>
    </xf>
    <xf numFmtId="0" fontId="5" fillId="13" borderId="10" xfId="9" applyFont="1" applyBorder="1" applyAlignment="1">
      <alignment wrapText="1"/>
    </xf>
    <xf numFmtId="0" fontId="5" fillId="13" borderId="5" xfId="9" applyFont="1" applyBorder="1" applyAlignment="1">
      <alignment wrapText="1"/>
    </xf>
    <xf numFmtId="0" fontId="5" fillId="9" borderId="4" xfId="5" applyFont="1" applyBorder="1" applyAlignment="1">
      <alignment wrapText="1"/>
    </xf>
    <xf numFmtId="0" fontId="5" fillId="9" borderId="10" xfId="5" applyFont="1" applyBorder="1" applyAlignment="1">
      <alignment wrapText="1"/>
    </xf>
    <xf numFmtId="0" fontId="5" fillId="9" borderId="5" xfId="5" applyFont="1" applyBorder="1" applyAlignment="1">
      <alignment wrapText="1"/>
    </xf>
    <xf numFmtId="0" fontId="3" fillId="9" borderId="4" xfId="5" applyFont="1" applyBorder="1" applyAlignment="1">
      <alignment wrapText="1"/>
    </xf>
    <xf numFmtId="0" fontId="3" fillId="9" borderId="10" xfId="5" applyFont="1" applyBorder="1" applyAlignment="1">
      <alignment wrapText="1"/>
    </xf>
    <xf numFmtId="0" fontId="5" fillId="10" borderId="10" xfId="6" applyFont="1" applyBorder="1" applyAlignment="1">
      <alignment wrapText="1"/>
    </xf>
    <xf numFmtId="0" fontId="5" fillId="10" borderId="5" xfId="6" applyFont="1" applyBorder="1" applyAlignment="1">
      <alignment wrapText="1"/>
    </xf>
    <xf numFmtId="0" fontId="4" fillId="11" borderId="5" xfId="7" applyFont="1" applyBorder="1" applyAlignment="1">
      <alignment horizontal="center" wrapText="1"/>
    </xf>
    <xf numFmtId="0" fontId="5" fillId="11" borderId="10" xfId="7" applyFont="1" applyBorder="1" applyAlignment="1">
      <alignment wrapText="1"/>
    </xf>
    <xf numFmtId="0" fontId="3" fillId="11" borderId="5" xfId="7" applyFont="1" applyBorder="1" applyAlignment="1">
      <alignment horizontal="right"/>
    </xf>
    <xf numFmtId="0" fontId="5" fillId="12" borderId="4" xfId="8" applyFont="1" applyBorder="1" applyAlignment="1">
      <alignment wrapText="1"/>
    </xf>
    <xf numFmtId="0" fontId="5" fillId="12" borderId="10" xfId="8" applyFont="1" applyBorder="1" applyAlignment="1">
      <alignment wrapText="1"/>
    </xf>
    <xf numFmtId="0" fontId="3" fillId="12" borderId="2" xfId="8" applyFont="1" applyBorder="1" applyAlignment="1"/>
    <xf numFmtId="0" fontId="3" fillId="12" borderId="6" xfId="8" applyFont="1" applyBorder="1" applyAlignment="1"/>
    <xf numFmtId="0" fontId="5" fillId="8" borderId="6" xfId="4" applyFont="1" applyBorder="1" applyAlignment="1">
      <alignment wrapText="1"/>
    </xf>
    <xf numFmtId="0" fontId="3" fillId="8" borderId="6" xfId="4" applyFont="1" applyBorder="1" applyAlignment="1"/>
    <xf numFmtId="0" fontId="5" fillId="9" borderId="4" xfId="5" applyFont="1" applyBorder="1" applyAlignment="1">
      <alignment horizontal="left" wrapText="1"/>
    </xf>
    <xf numFmtId="0" fontId="5" fillId="9" borderId="10" xfId="5" applyFont="1" applyBorder="1" applyAlignment="1">
      <alignment horizontal="left" wrapText="1"/>
    </xf>
    <xf numFmtId="0" fontId="5" fillId="10" borderId="4" xfId="6" applyFont="1" applyBorder="1" applyAlignment="1">
      <alignment horizontal="left" wrapText="1"/>
    </xf>
    <xf numFmtId="0" fontId="5" fillId="10" borderId="10" xfId="6" applyFont="1" applyBorder="1" applyAlignment="1">
      <alignment horizontal="left" wrapText="1"/>
    </xf>
    <xf numFmtId="0" fontId="5" fillId="10" borderId="5" xfId="6" applyFont="1" applyBorder="1" applyAlignment="1">
      <alignment horizontal="left" wrapText="1"/>
    </xf>
    <xf numFmtId="0" fontId="5" fillId="11" borderId="10" xfId="7" applyFont="1" applyBorder="1" applyAlignment="1">
      <alignment horizontal="left" wrapText="1"/>
    </xf>
    <xf numFmtId="0" fontId="5" fillId="11" borderId="5" xfId="7" applyFont="1" applyBorder="1" applyAlignment="1">
      <alignment horizontal="left" wrapText="1"/>
    </xf>
    <xf numFmtId="0" fontId="5" fillId="12" borderId="6" xfId="8" applyFont="1" applyBorder="1" applyAlignment="1">
      <alignment horizontal="left" wrapText="1"/>
    </xf>
    <xf numFmtId="0" fontId="5" fillId="12" borderId="3" xfId="8" applyFont="1" applyBorder="1" applyAlignment="1">
      <alignment horizontal="left" wrapText="1"/>
    </xf>
    <xf numFmtId="0" fontId="8" fillId="8" borderId="37" xfId="4" applyFont="1" applyBorder="1" applyAlignment="1">
      <alignment horizontal="center"/>
    </xf>
    <xf numFmtId="0" fontId="2" fillId="8" borderId="36" xfId="4" applyFont="1" applyBorder="1" applyAlignment="1">
      <alignment horizontal="center" vertical="center" wrapText="1"/>
    </xf>
    <xf numFmtId="0" fontId="2" fillId="8" borderId="38" xfId="4" applyFont="1" applyBorder="1" applyAlignment="1">
      <alignment horizontal="center" vertical="center" wrapText="1"/>
    </xf>
    <xf numFmtId="0" fontId="8" fillId="8" borderId="15" xfId="4" applyFont="1" applyBorder="1" applyAlignment="1">
      <alignment horizontal="center"/>
    </xf>
    <xf numFmtId="0" fontId="2" fillId="8" borderId="17" xfId="4" applyFont="1" applyBorder="1" applyAlignment="1">
      <alignment horizontal="center" vertical="center" wrapText="1"/>
    </xf>
    <xf numFmtId="0" fontId="2" fillId="8" borderId="13" xfId="4" applyFont="1" applyBorder="1" applyAlignment="1">
      <alignment horizontal="center" vertical="center" wrapText="1"/>
    </xf>
    <xf numFmtId="0" fontId="7" fillId="8" borderId="17" xfId="4" applyFont="1" applyBorder="1" applyAlignment="1">
      <alignment horizontal="center" vertical="center" wrapText="1"/>
    </xf>
    <xf numFmtId="0" fontId="7" fillId="8" borderId="18" xfId="4" applyFont="1" applyBorder="1" applyAlignment="1">
      <alignment horizontal="center" vertical="center" wrapText="1"/>
    </xf>
    <xf numFmtId="0" fontId="7" fillId="8" borderId="23" xfId="4" applyFont="1" applyBorder="1" applyAlignment="1">
      <alignment horizontal="center" vertical="center" wrapText="1"/>
    </xf>
    <xf numFmtId="0" fontId="7" fillId="8" borderId="36" xfId="4" applyFont="1" applyBorder="1" applyAlignment="1">
      <alignment horizontal="center" vertical="center" wrapText="1"/>
    </xf>
    <xf numFmtId="3" fontId="3" fillId="3" borderId="18" xfId="1" applyNumberFormat="1" applyFont="1" applyFill="1" applyBorder="1" applyAlignment="1" applyProtection="1">
      <protection locked="0"/>
    </xf>
    <xf numFmtId="3" fontId="3" fillId="4" borderId="18" xfId="1" applyNumberFormat="1" applyFont="1" applyFill="1" applyBorder="1" applyAlignment="1" applyProtection="1">
      <alignment horizontal="right"/>
      <protection locked="0"/>
    </xf>
    <xf numFmtId="164" fontId="3" fillId="8" borderId="10" xfId="4" applyNumberFormat="1" applyFont="1" applyBorder="1" applyAlignment="1">
      <alignment horizontal="right"/>
    </xf>
    <xf numFmtId="164" fontId="3" fillId="11" borderId="6" xfId="7" applyNumberFormat="1" applyFont="1" applyBorder="1" applyAlignment="1"/>
    <xf numFmtId="164" fontId="3" fillId="10" borderId="4" xfId="6" applyNumberFormat="1" applyFont="1" applyBorder="1" applyAlignment="1"/>
    <xf numFmtId="164" fontId="3" fillId="10" borderId="10" xfId="6" applyNumberFormat="1" applyFont="1" applyBorder="1" applyAlignment="1"/>
    <xf numFmtId="164" fontId="3" fillId="10" borderId="5" xfId="6" applyNumberFormat="1" applyFont="1" applyBorder="1" applyAlignment="1"/>
    <xf numFmtId="165" fontId="3" fillId="8" borderId="10" xfId="4" applyNumberFormat="1" applyFont="1" applyBorder="1" applyAlignment="1"/>
    <xf numFmtId="164" fontId="3" fillId="8" borderId="5" xfId="4" applyNumberFormat="1" applyFont="1" applyBorder="1" applyAlignment="1">
      <alignment horizontal="right"/>
    </xf>
    <xf numFmtId="164" fontId="3" fillId="9" borderId="10" xfId="5" applyNumberFormat="1" applyFont="1" applyBorder="1" applyAlignment="1">
      <alignment wrapText="1"/>
    </xf>
    <xf numFmtId="164" fontId="3" fillId="9" borderId="5" xfId="5" applyNumberFormat="1" applyFont="1" applyBorder="1" applyAlignment="1">
      <alignment wrapText="1"/>
    </xf>
    <xf numFmtId="164" fontId="3" fillId="10" borderId="10" xfId="6" applyNumberFormat="1" applyFont="1" applyBorder="1" applyAlignment="1">
      <alignment wrapText="1"/>
    </xf>
    <xf numFmtId="164" fontId="3" fillId="8" borderId="6" xfId="4" applyNumberFormat="1" applyFont="1" applyBorder="1" applyAlignment="1"/>
    <xf numFmtId="164" fontId="3" fillId="8" borderId="10" xfId="4" applyNumberFormat="1" applyFont="1" applyBorder="1" applyAlignment="1"/>
    <xf numFmtId="164" fontId="3" fillId="9" borderId="4" xfId="5" applyNumberFormat="1" applyFont="1" applyBorder="1" applyAlignment="1"/>
    <xf numFmtId="164" fontId="3" fillId="9" borderId="10" xfId="5" applyNumberFormat="1" applyFont="1" applyBorder="1" applyAlignment="1"/>
    <xf numFmtId="164" fontId="3" fillId="9" borderId="5" xfId="5" applyNumberFormat="1" applyFont="1" applyBorder="1" applyAlignment="1"/>
    <xf numFmtId="10" fontId="3" fillId="12" borderId="2" xfId="8" applyNumberFormat="1" applyFont="1" applyBorder="1" applyAlignment="1"/>
    <xf numFmtId="10" fontId="3" fillId="12" borderId="6" xfId="8" applyNumberFormat="1" applyFont="1" applyBorder="1" applyAlignment="1"/>
    <xf numFmtId="10" fontId="3" fillId="12" borderId="3" xfId="8" applyNumberFormat="1" applyFont="1" applyBorder="1" applyAlignment="1"/>
    <xf numFmtId="9" fontId="3" fillId="9" borderId="10" xfId="2" applyFont="1" applyFill="1" applyBorder="1" applyAlignment="1">
      <alignment wrapText="1"/>
    </xf>
    <xf numFmtId="9" fontId="3" fillId="13" borderId="4" xfId="2" applyFont="1" applyFill="1" applyBorder="1" applyAlignment="1">
      <alignment wrapText="1"/>
    </xf>
    <xf numFmtId="9" fontId="3" fillId="13" borderId="10" xfId="2" applyFont="1" applyFill="1" applyBorder="1" applyAlignment="1"/>
    <xf numFmtId="9" fontId="3" fillId="13" borderId="5" xfId="2" applyFont="1" applyFill="1" applyBorder="1" applyAlignment="1"/>
    <xf numFmtId="2" fontId="3" fillId="9" borderId="10" xfId="5" applyNumberFormat="1" applyFont="1" applyBorder="1" applyAlignment="1">
      <alignment wrapText="1"/>
    </xf>
    <xf numFmtId="0" fontId="4" fillId="0" borderId="0" xfId="0" applyFont="1" applyBorder="1" applyAlignment="1">
      <alignment horizontal="left" vertical="top"/>
    </xf>
    <xf numFmtId="0" fontId="3" fillId="0" borderId="28" xfId="0" applyFont="1" applyBorder="1" applyAlignment="1">
      <alignment horizontal="left" vertical="top" wrapText="1"/>
    </xf>
    <xf numFmtId="0" fontId="3" fillId="0" borderId="14" xfId="0" applyFont="1" applyBorder="1" applyAlignment="1">
      <alignment horizontal="left" vertical="top" wrapText="1"/>
    </xf>
    <xf numFmtId="0" fontId="3" fillId="0" borderId="35" xfId="0" applyFont="1" applyBorder="1" applyAlignment="1">
      <alignment horizontal="left" vertical="top" wrapText="1"/>
    </xf>
    <xf numFmtId="0" fontId="3" fillId="0" borderId="20" xfId="0" applyFont="1" applyBorder="1" applyAlignment="1">
      <alignment horizontal="center"/>
    </xf>
    <xf numFmtId="0" fontId="3" fillId="0" borderId="29" xfId="0" applyFont="1" applyBorder="1" applyAlignment="1">
      <alignment horizontal="left" vertical="top" wrapText="1"/>
    </xf>
    <xf numFmtId="0" fontId="3" fillId="0" borderId="20" xfId="0" applyFont="1" applyBorder="1" applyAlignment="1">
      <alignment horizontal="left" vertical="top" wrapText="1"/>
    </xf>
    <xf numFmtId="0" fontId="3" fillId="0" borderId="55" xfId="0" applyFont="1" applyBorder="1" applyAlignment="1">
      <alignment horizontal="left" vertical="top" wrapText="1"/>
    </xf>
    <xf numFmtId="0" fontId="4" fillId="0" borderId="0" xfId="0" applyFont="1" applyBorder="1" applyAlignment="1">
      <alignment horizontal="left"/>
    </xf>
    <xf numFmtId="0" fontId="3" fillId="0" borderId="28" xfId="0" applyFont="1" applyBorder="1" applyAlignment="1">
      <alignment horizontal="left" vertical="top"/>
    </xf>
    <xf numFmtId="0" fontId="3" fillId="0" borderId="14" xfId="0" applyFont="1" applyBorder="1" applyAlignment="1">
      <alignment horizontal="left" vertical="top"/>
    </xf>
    <xf numFmtId="0" fontId="3" fillId="0" borderId="35" xfId="0" applyFont="1" applyBorder="1" applyAlignment="1">
      <alignment horizontal="left" vertical="top"/>
    </xf>
    <xf numFmtId="0" fontId="16" fillId="0" borderId="42" xfId="0" applyFont="1" applyBorder="1" applyAlignment="1">
      <alignment horizontal="right"/>
    </xf>
    <xf numFmtId="0" fontId="16" fillId="0" borderId="51" xfId="0" applyFont="1" applyBorder="1" applyAlignment="1">
      <alignment horizontal="right"/>
    </xf>
    <xf numFmtId="0" fontId="16" fillId="0" borderId="4" xfId="0" applyFont="1" applyBorder="1" applyAlignment="1">
      <alignment horizontal="center"/>
    </xf>
    <xf numFmtId="0" fontId="16" fillId="0" borderId="10" xfId="0" applyFont="1" applyBorder="1" applyAlignment="1">
      <alignment horizontal="center"/>
    </xf>
    <xf numFmtId="0" fontId="16" fillId="0" borderId="5" xfId="0" applyFont="1" applyBorder="1" applyAlignment="1">
      <alignment horizontal="center"/>
    </xf>
    <xf numFmtId="0" fontId="3" fillId="0" borderId="0" xfId="0" applyFont="1" applyBorder="1" applyAlignment="1">
      <alignment horizontal="center"/>
    </xf>
    <xf numFmtId="0" fontId="4" fillId="0" borderId="0" xfId="0" applyFont="1" applyAlignment="1">
      <alignment horizontal="left"/>
    </xf>
    <xf numFmtId="0" fontId="4" fillId="0" borderId="0" xfId="0" applyFont="1" applyBorder="1" applyAlignment="1">
      <alignment horizontal="left" wrapText="1"/>
    </xf>
    <xf numFmtId="0" fontId="3" fillId="0" borderId="28"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35" xfId="0" applyFont="1" applyFill="1" applyBorder="1" applyAlignment="1">
      <alignment horizontal="left" vertical="top" wrapText="1"/>
    </xf>
    <xf numFmtId="0" fontId="3" fillId="0" borderId="0" xfId="0" applyFont="1" applyBorder="1" applyAlignment="1">
      <alignment horizontal="center" wrapText="1"/>
    </xf>
    <xf numFmtId="0" fontId="3" fillId="13" borderId="48" xfId="9" applyFont="1" applyBorder="1" applyAlignment="1">
      <alignment horizontal="left" vertical="top" wrapText="1"/>
    </xf>
    <xf numFmtId="0" fontId="3" fillId="13" borderId="49" xfId="9" applyFont="1" applyBorder="1" applyAlignment="1">
      <alignment horizontal="left" vertical="top" wrapText="1"/>
    </xf>
    <xf numFmtId="0" fontId="3" fillId="8" borderId="47" xfId="4" applyFont="1" applyBorder="1" applyAlignment="1">
      <alignment horizontal="left" vertical="top" wrapText="1"/>
    </xf>
    <xf numFmtId="0" fontId="3" fillId="8" borderId="49" xfId="4" applyFont="1" applyBorder="1" applyAlignment="1">
      <alignment horizontal="left" vertical="top" wrapText="1"/>
    </xf>
    <xf numFmtId="0" fontId="3" fillId="10" borderId="47" xfId="6" applyFont="1" applyBorder="1" applyAlignment="1">
      <alignment horizontal="left" vertical="top" wrapText="1"/>
    </xf>
    <xf numFmtId="0" fontId="3" fillId="10" borderId="49" xfId="6" applyFont="1" applyBorder="1" applyAlignment="1">
      <alignment horizontal="left" vertical="top" wrapText="1"/>
    </xf>
    <xf numFmtId="0" fontId="11" fillId="10" borderId="48" xfId="6" applyFont="1" applyBorder="1" applyAlignment="1">
      <alignment horizontal="left" vertical="top" wrapText="1"/>
    </xf>
    <xf numFmtId="0" fontId="11" fillId="10" borderId="49" xfId="6" applyFont="1" applyBorder="1" applyAlignment="1">
      <alignment horizontal="left" vertical="top" wrapText="1"/>
    </xf>
    <xf numFmtId="0" fontId="3" fillId="8" borderId="48" xfId="4" applyFont="1" applyBorder="1" applyAlignment="1">
      <alignment horizontal="left" vertical="top" wrapText="1"/>
    </xf>
    <xf numFmtId="0" fontId="3" fillId="8" borderId="50" xfId="4" applyFont="1" applyBorder="1" applyAlignment="1">
      <alignment horizontal="left" vertical="top" wrapText="1"/>
    </xf>
    <xf numFmtId="0" fontId="3" fillId="9" borderId="47" xfId="5" applyFont="1" applyBorder="1" applyAlignment="1">
      <alignment horizontal="left" vertical="top" wrapText="1"/>
    </xf>
    <xf numFmtId="0" fontId="3" fillId="9" borderId="48" xfId="5" applyFont="1" applyBorder="1" applyAlignment="1">
      <alignment horizontal="left" vertical="top" wrapText="1"/>
    </xf>
    <xf numFmtId="0" fontId="3" fillId="9" borderId="49" xfId="5" applyFont="1" applyBorder="1" applyAlignment="1">
      <alignment horizontal="left" vertical="top" wrapText="1"/>
    </xf>
    <xf numFmtId="0" fontId="2" fillId="9" borderId="29" xfId="5" applyFont="1" applyBorder="1" applyAlignment="1">
      <alignment horizontal="center" vertical="center" wrapText="1"/>
    </xf>
    <xf numFmtId="0" fontId="2" fillId="9" borderId="20" xfId="5" applyFont="1" applyBorder="1" applyAlignment="1">
      <alignment horizontal="center" vertical="center" wrapText="1"/>
    </xf>
    <xf numFmtId="0" fontId="2" fillId="9" borderId="55" xfId="5" applyFont="1" applyBorder="1" applyAlignment="1">
      <alignment horizontal="center" vertical="center" wrapText="1"/>
    </xf>
    <xf numFmtId="9" fontId="3" fillId="4" borderId="28" xfId="2" applyFont="1" applyFill="1" applyBorder="1" applyAlignment="1" applyProtection="1">
      <alignment horizontal="right"/>
      <protection locked="0"/>
    </xf>
    <xf numFmtId="9" fontId="3" fillId="4" borderId="14" xfId="2" applyFont="1" applyFill="1" applyBorder="1" applyAlignment="1" applyProtection="1">
      <alignment horizontal="right"/>
      <protection locked="0"/>
    </xf>
    <xf numFmtId="9" fontId="3" fillId="4" borderId="35" xfId="2" applyFont="1" applyFill="1" applyBorder="1" applyAlignment="1" applyProtection="1">
      <alignment horizontal="right"/>
      <protection locked="0"/>
    </xf>
    <xf numFmtId="0" fontId="2" fillId="9" borderId="28" xfId="5" applyFont="1" applyBorder="1" applyAlignment="1">
      <alignment horizontal="center" vertical="center" wrapText="1"/>
    </xf>
    <xf numFmtId="0" fontId="2" fillId="9" borderId="14" xfId="5" applyFont="1" applyBorder="1" applyAlignment="1">
      <alignment horizontal="center" vertical="center" wrapText="1"/>
    </xf>
    <xf numFmtId="0" fontId="2" fillId="9" borderId="35" xfId="5" applyFont="1" applyBorder="1" applyAlignment="1">
      <alignment horizontal="center" vertical="center" wrapText="1"/>
    </xf>
    <xf numFmtId="9" fontId="3" fillId="4" borderId="28" xfId="1" applyNumberFormat="1" applyFont="1" applyFill="1" applyBorder="1" applyAlignment="1" applyProtection="1">
      <alignment horizontal="right"/>
      <protection locked="0"/>
    </xf>
    <xf numFmtId="9" fontId="3" fillId="4" borderId="14" xfId="1" applyNumberFormat="1" applyFont="1" applyFill="1" applyBorder="1" applyAlignment="1" applyProtection="1">
      <alignment horizontal="right"/>
      <protection locked="0"/>
    </xf>
    <xf numFmtId="9" fontId="3" fillId="4" borderId="35" xfId="1" applyNumberFormat="1" applyFont="1" applyFill="1" applyBorder="1" applyAlignment="1" applyProtection="1">
      <alignment horizontal="right"/>
      <protection locked="0"/>
    </xf>
    <xf numFmtId="0" fontId="11" fillId="9" borderId="48" xfId="5" applyFont="1" applyBorder="1" applyAlignment="1">
      <alignment horizontal="left" vertical="top" wrapText="1"/>
    </xf>
    <xf numFmtId="0" fontId="11" fillId="9" borderId="49" xfId="5" applyFont="1" applyBorder="1" applyAlignment="1">
      <alignment horizontal="left" vertical="top" wrapText="1"/>
    </xf>
    <xf numFmtId="1" fontId="3" fillId="4" borderId="28" xfId="1" applyNumberFormat="1" applyFont="1" applyFill="1" applyBorder="1" applyAlignment="1" applyProtection="1">
      <alignment horizontal="right"/>
      <protection locked="0"/>
    </xf>
    <xf numFmtId="1" fontId="3" fillId="4" borderId="14" xfId="1" applyNumberFormat="1" applyFont="1" applyFill="1" applyBorder="1" applyAlignment="1" applyProtection="1">
      <alignment horizontal="right"/>
      <protection locked="0"/>
    </xf>
    <xf numFmtId="1" fontId="3" fillId="4" borderId="35" xfId="1" applyNumberFormat="1" applyFont="1" applyFill="1" applyBorder="1" applyAlignment="1" applyProtection="1">
      <alignment horizontal="right"/>
      <protection locked="0"/>
    </xf>
    <xf numFmtId="0" fontId="0" fillId="0" borderId="0" xfId="0" applyBorder="1" applyAlignment="1">
      <alignment horizontal="center"/>
    </xf>
    <xf numFmtId="0" fontId="9" fillId="10" borderId="28" xfId="6" applyFont="1" applyBorder="1" applyAlignment="1">
      <alignment horizontal="center" vertical="center" wrapText="1"/>
    </xf>
    <xf numFmtId="0" fontId="9" fillId="10" borderId="14" xfId="6" applyFont="1" applyBorder="1" applyAlignment="1">
      <alignment horizontal="center" vertical="center" wrapText="1"/>
    </xf>
    <xf numFmtId="0" fontId="9" fillId="10" borderId="35" xfId="6" applyFont="1" applyBorder="1" applyAlignment="1">
      <alignment horizontal="center" vertical="center" wrapText="1"/>
    </xf>
    <xf numFmtId="9" fontId="3" fillId="5" borderId="28" xfId="2" applyFont="1" applyFill="1" applyBorder="1" applyAlignment="1" applyProtection="1">
      <alignment horizontal="right"/>
      <protection locked="0"/>
    </xf>
    <xf numFmtId="9" fontId="3" fillId="5" borderId="14" xfId="2" applyFont="1" applyFill="1" applyBorder="1" applyAlignment="1" applyProtection="1">
      <alignment horizontal="right"/>
      <protection locked="0"/>
    </xf>
    <xf numFmtId="9" fontId="3" fillId="5" borderId="35" xfId="2" applyFont="1" applyFill="1" applyBorder="1" applyAlignment="1" applyProtection="1">
      <alignment horizontal="right"/>
      <protection locked="0"/>
    </xf>
    <xf numFmtId="0" fontId="3" fillId="4" borderId="52" xfId="1" applyNumberFormat="1" applyFont="1" applyFill="1" applyBorder="1" applyAlignment="1" applyProtection="1">
      <alignment horizontal="right"/>
      <protection locked="0"/>
    </xf>
    <xf numFmtId="0" fontId="3" fillId="4" borderId="56" xfId="1" applyNumberFormat="1" applyFont="1" applyFill="1" applyBorder="1" applyAlignment="1" applyProtection="1">
      <alignment horizontal="right"/>
      <protection locked="0"/>
    </xf>
    <xf numFmtId="0" fontId="3" fillId="4" borderId="58" xfId="1" applyNumberFormat="1" applyFont="1" applyFill="1" applyBorder="1" applyAlignment="1" applyProtection="1">
      <alignment horizontal="right"/>
      <protection locked="0"/>
    </xf>
    <xf numFmtId="0" fontId="9" fillId="9" borderId="30" xfId="5" applyFont="1" applyBorder="1" applyAlignment="1">
      <alignment horizontal="center" vertical="center" wrapText="1"/>
    </xf>
    <xf numFmtId="0" fontId="9" fillId="9" borderId="26" xfId="5" applyFont="1" applyBorder="1" applyAlignment="1">
      <alignment horizontal="center" vertical="center" wrapText="1"/>
    </xf>
    <xf numFmtId="0" fontId="9" fillId="9" borderId="57" xfId="5" applyFont="1" applyBorder="1" applyAlignment="1">
      <alignment horizontal="center" vertical="center" wrapText="1"/>
    </xf>
    <xf numFmtId="0" fontId="0" fillId="0" borderId="6" xfId="0" applyBorder="1" applyAlignment="1">
      <alignment horizontal="center"/>
    </xf>
    <xf numFmtId="0" fontId="10" fillId="10" borderId="28" xfId="6" applyFont="1" applyBorder="1" applyAlignment="1">
      <alignment horizontal="center" vertical="center" wrapText="1"/>
    </xf>
    <xf numFmtId="0" fontId="10" fillId="10" borderId="14" xfId="6" applyFont="1" applyBorder="1" applyAlignment="1">
      <alignment horizontal="center" vertical="center" wrapText="1"/>
    </xf>
    <xf numFmtId="0" fontId="10" fillId="10" borderId="35" xfId="6" applyFont="1" applyBorder="1" applyAlignment="1">
      <alignment horizontal="center" vertical="center" wrapText="1"/>
    </xf>
    <xf numFmtId="1" fontId="3" fillId="0" borderId="52" xfId="2" applyNumberFormat="1" applyFont="1" applyFill="1" applyBorder="1" applyAlignment="1">
      <alignment horizontal="right"/>
    </xf>
    <xf numFmtId="1" fontId="3" fillId="0" borderId="56" xfId="2" applyNumberFormat="1" applyFont="1" applyFill="1" applyBorder="1" applyAlignment="1">
      <alignment horizontal="right"/>
    </xf>
    <xf numFmtId="1" fontId="3" fillId="0" borderId="58" xfId="2" applyNumberFormat="1" applyFont="1" applyFill="1" applyBorder="1" applyAlignment="1">
      <alignment horizontal="right"/>
    </xf>
    <xf numFmtId="0" fontId="8" fillId="2" borderId="31"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8" fillId="11" borderId="22" xfId="7" applyFont="1" applyBorder="1" applyAlignment="1">
      <alignment horizontal="center" vertical="top" wrapText="1"/>
    </xf>
    <xf numFmtId="0" fontId="8" fillId="11" borderId="23" xfId="7" applyFont="1" applyBorder="1" applyAlignment="1">
      <alignment horizontal="center" vertical="top" wrapText="1"/>
    </xf>
    <xf numFmtId="0" fontId="8" fillId="11" borderId="24" xfId="7" applyFont="1" applyBorder="1" applyAlignment="1">
      <alignment horizontal="center" vertical="top" wrapText="1"/>
    </xf>
    <xf numFmtId="0" fontId="0" fillId="0" borderId="31" xfId="0" applyBorder="1" applyAlignment="1">
      <alignment horizontal="center"/>
    </xf>
    <xf numFmtId="0" fontId="0" fillId="0" borderId="19" xfId="0" applyBorder="1" applyAlignment="1">
      <alignment horizontal="center"/>
    </xf>
    <xf numFmtId="0" fontId="0" fillId="0" borderId="25" xfId="0" applyBorder="1" applyAlignment="1">
      <alignment horizontal="center"/>
    </xf>
    <xf numFmtId="0" fontId="0" fillId="0" borderId="18" xfId="0" applyBorder="1" applyAlignment="1">
      <alignment horizontal="center"/>
    </xf>
    <xf numFmtId="0" fontId="0" fillId="0" borderId="13" xfId="0" applyBorder="1" applyAlignment="1">
      <alignment horizontal="center"/>
    </xf>
    <xf numFmtId="164" fontId="3" fillId="5" borderId="28" xfId="1" applyNumberFormat="1" applyFont="1" applyFill="1" applyBorder="1" applyAlignment="1" applyProtection="1">
      <alignment horizontal="center"/>
      <protection locked="0"/>
    </xf>
    <xf numFmtId="164" fontId="3" fillId="5" borderId="14" xfId="1" applyNumberFormat="1" applyFont="1" applyFill="1" applyBorder="1" applyAlignment="1" applyProtection="1">
      <alignment horizontal="center"/>
      <protection locked="0"/>
    </xf>
    <xf numFmtId="164" fontId="3" fillId="5" borderId="35" xfId="1" applyNumberFormat="1" applyFont="1" applyFill="1" applyBorder="1" applyAlignment="1" applyProtection="1">
      <alignment horizontal="center"/>
      <protection locked="0"/>
    </xf>
    <xf numFmtId="0" fontId="3" fillId="10" borderId="48" xfId="6" applyFont="1" applyBorder="1" applyAlignment="1">
      <alignment horizontal="left" vertical="top" wrapText="1"/>
    </xf>
    <xf numFmtId="0" fontId="3" fillId="10" borderId="50" xfId="6" applyFont="1" applyBorder="1" applyAlignment="1">
      <alignment horizontal="left" vertical="top" wrapText="1"/>
    </xf>
    <xf numFmtId="0" fontId="9" fillId="10" borderId="29" xfId="6" applyFont="1" applyBorder="1" applyAlignment="1">
      <alignment horizontal="center" vertical="center" wrapText="1"/>
    </xf>
    <xf numFmtId="0" fontId="9" fillId="10" borderId="20" xfId="6" applyFont="1" applyBorder="1" applyAlignment="1">
      <alignment horizontal="center" vertical="center" wrapText="1"/>
    </xf>
    <xf numFmtId="0" fontId="9" fillId="10" borderId="34" xfId="6" applyFont="1" applyBorder="1" applyAlignment="1">
      <alignment horizontal="center" vertical="center" wrapText="1"/>
    </xf>
    <xf numFmtId="0" fontId="3" fillId="11" borderId="47" xfId="7" applyFont="1" applyBorder="1" applyAlignment="1">
      <alignment horizontal="left" vertical="top" wrapText="1"/>
    </xf>
    <xf numFmtId="0" fontId="3" fillId="11" borderId="48" xfId="7" applyFont="1" applyBorder="1" applyAlignment="1">
      <alignment horizontal="left" vertical="top" wrapText="1"/>
    </xf>
    <xf numFmtId="0" fontId="3" fillId="11" borderId="49" xfId="7" applyFont="1" applyBorder="1" applyAlignment="1">
      <alignment horizontal="left" vertical="top" wrapText="1"/>
    </xf>
    <xf numFmtId="0" fontId="8" fillId="12" borderId="22" xfId="0" applyFont="1" applyFill="1" applyBorder="1" applyAlignment="1">
      <alignment horizontal="center" vertical="top" wrapText="1"/>
    </xf>
    <xf numFmtId="0" fontId="8" fillId="12" borderId="23" xfId="0" applyFont="1" applyFill="1" applyBorder="1" applyAlignment="1">
      <alignment horizontal="center" vertical="top" wrapText="1"/>
    </xf>
    <xf numFmtId="0" fontId="8" fillId="12" borderId="24" xfId="0" applyFont="1" applyFill="1" applyBorder="1" applyAlignment="1">
      <alignment horizontal="center" vertical="top" wrapText="1"/>
    </xf>
    <xf numFmtId="0" fontId="8" fillId="12" borderId="33" xfId="8" applyFont="1" applyBorder="1" applyAlignment="1">
      <alignment horizontal="center" vertical="center" wrapText="1"/>
    </xf>
    <xf numFmtId="0" fontId="8" fillId="12" borderId="12" xfId="8" applyFont="1" applyBorder="1" applyAlignment="1">
      <alignment horizontal="center" vertical="center" wrapText="1"/>
    </xf>
    <xf numFmtId="0" fontId="2" fillId="12" borderId="28" xfId="8" applyFont="1" applyBorder="1" applyAlignment="1">
      <alignment horizontal="center" vertical="center" wrapText="1"/>
    </xf>
    <xf numFmtId="0" fontId="2" fillId="12" borderId="14" xfId="8" applyFont="1" applyBorder="1" applyAlignment="1">
      <alignment horizontal="center" vertical="center" wrapText="1"/>
    </xf>
    <xf numFmtId="0" fontId="2" fillId="12" borderId="35" xfId="8" applyFont="1" applyBorder="1" applyAlignment="1">
      <alignment horizontal="center" vertical="center" wrapText="1"/>
    </xf>
    <xf numFmtId="0" fontId="9" fillId="12" borderId="28" xfId="8" applyFont="1" applyBorder="1" applyAlignment="1">
      <alignment horizontal="center" vertical="center" wrapText="1"/>
    </xf>
    <xf numFmtId="0" fontId="9" fillId="12" borderId="14" xfId="8" applyFont="1" applyBorder="1" applyAlignment="1">
      <alignment horizontal="center" vertical="center" wrapText="1"/>
    </xf>
    <xf numFmtId="0" fontId="9" fillId="12" borderId="35" xfId="8" applyFont="1" applyBorder="1" applyAlignment="1">
      <alignment horizontal="center" vertical="center" wrapText="1"/>
    </xf>
    <xf numFmtId="0" fontId="0" fillId="0" borderId="9" xfId="0" applyBorder="1" applyAlignment="1">
      <alignment horizontal="center"/>
    </xf>
    <xf numFmtId="0" fontId="11" fillId="12" borderId="47" xfId="8" applyFont="1" applyBorder="1" applyAlignment="1">
      <alignment horizontal="left" vertical="top" wrapText="1"/>
    </xf>
    <xf numFmtId="0" fontId="11" fillId="12" borderId="48" xfId="8" applyFont="1" applyBorder="1" applyAlignment="1">
      <alignment horizontal="left" vertical="top" wrapText="1"/>
    </xf>
    <xf numFmtId="0" fontId="11" fillId="12" borderId="49" xfId="8" applyFont="1" applyBorder="1" applyAlignment="1">
      <alignment horizontal="left" vertical="top" wrapText="1"/>
    </xf>
    <xf numFmtId="0" fontId="11" fillId="12" borderId="50" xfId="8" applyFont="1" applyBorder="1" applyAlignment="1">
      <alignment horizontal="left" vertical="top" wrapText="1"/>
    </xf>
    <xf numFmtId="0" fontId="3" fillId="12" borderId="47" xfId="8" applyFont="1" applyBorder="1" applyAlignment="1">
      <alignment horizontal="left" vertical="top" wrapText="1"/>
    </xf>
    <xf numFmtId="0" fontId="3" fillId="12" borderId="48" xfId="8" applyFont="1" applyBorder="1" applyAlignment="1">
      <alignment horizontal="left" vertical="top" wrapText="1"/>
    </xf>
    <xf numFmtId="0" fontId="3" fillId="12" borderId="49" xfId="8" applyFont="1" applyBorder="1" applyAlignment="1">
      <alignment horizontal="left" vertical="top" wrapText="1"/>
    </xf>
    <xf numFmtId="0" fontId="9" fillId="12" borderId="30" xfId="8" applyFont="1" applyBorder="1" applyAlignment="1">
      <alignment horizontal="center" vertical="center" wrapText="1"/>
    </xf>
    <xf numFmtId="0" fontId="9" fillId="12" borderId="26" xfId="8" applyFont="1" applyBorder="1" applyAlignment="1">
      <alignment horizontal="center" vertical="center" wrapText="1"/>
    </xf>
    <xf numFmtId="0" fontId="9" fillId="12" borderId="57" xfId="8" applyFont="1" applyBorder="1" applyAlignment="1">
      <alignment horizontal="center" vertical="center" wrapText="1"/>
    </xf>
    <xf numFmtId="0" fontId="2" fillId="12" borderId="27" xfId="8" applyFont="1" applyBorder="1" applyAlignment="1">
      <alignment horizontal="center" vertical="center" wrapText="1"/>
    </xf>
    <xf numFmtId="0" fontId="2" fillId="12" borderId="0" xfId="8" applyFont="1" applyBorder="1" applyAlignment="1">
      <alignment horizontal="center" vertical="center" wrapText="1"/>
    </xf>
    <xf numFmtId="0" fontId="10" fillId="13" borderId="27" xfId="9" applyFont="1" applyBorder="1" applyAlignment="1">
      <alignment horizontal="center" vertical="center" wrapText="1"/>
    </xf>
    <xf numFmtId="0" fontId="10" fillId="13" borderId="0" xfId="9" applyFont="1" applyBorder="1" applyAlignment="1">
      <alignment horizontal="center" vertical="center" wrapText="1"/>
    </xf>
    <xf numFmtId="164" fontId="3" fillId="5" borderId="32" xfId="1" applyNumberFormat="1" applyFont="1" applyFill="1" applyBorder="1" applyAlignment="1" applyProtection="1">
      <alignment horizontal="center"/>
      <protection locked="0"/>
    </xf>
    <xf numFmtId="164" fontId="3" fillId="5" borderId="6" xfId="1" applyNumberFormat="1" applyFont="1" applyFill="1" applyBorder="1" applyAlignment="1" applyProtection="1">
      <alignment horizontal="center"/>
      <protection locked="0"/>
    </xf>
    <xf numFmtId="0" fontId="9" fillId="8" borderId="31" xfId="4" applyFont="1" applyBorder="1" applyAlignment="1">
      <alignment horizontal="center" vertical="center" wrapText="1"/>
    </xf>
    <xf numFmtId="0" fontId="9" fillId="8" borderId="9" xfId="4" applyFont="1" applyBorder="1" applyAlignment="1">
      <alignment horizontal="center" vertical="center" wrapText="1"/>
    </xf>
    <xf numFmtId="0" fontId="9" fillId="8" borderId="39" xfId="4" applyFont="1" applyBorder="1" applyAlignment="1">
      <alignment horizontal="center" vertical="center" wrapText="1"/>
    </xf>
    <xf numFmtId="0" fontId="3" fillId="0" borderId="27" xfId="0" applyFont="1" applyBorder="1" applyAlignment="1" applyProtection="1">
      <alignment horizontal="right"/>
      <protection locked="0"/>
    </xf>
    <xf numFmtId="0" fontId="3" fillId="0" borderId="0" xfId="0" applyFont="1" applyBorder="1" applyAlignment="1" applyProtection="1">
      <alignment horizontal="right"/>
      <protection locked="0"/>
    </xf>
    <xf numFmtId="0" fontId="8" fillId="8" borderId="28" xfId="4" applyFont="1" applyBorder="1" applyAlignment="1">
      <alignment horizontal="center" vertical="center" wrapText="1"/>
    </xf>
    <xf numFmtId="0" fontId="8" fillId="8" borderId="14" xfId="4" applyFont="1" applyBorder="1" applyAlignment="1">
      <alignment horizontal="center" vertical="center" wrapText="1"/>
    </xf>
    <xf numFmtId="0" fontId="8" fillId="8" borderId="35" xfId="4" applyFont="1" applyBorder="1" applyAlignment="1">
      <alignment horizontal="center" vertical="center" wrapText="1"/>
    </xf>
    <xf numFmtId="0" fontId="3" fillId="8" borderId="29" xfId="4" applyFont="1" applyBorder="1" applyAlignment="1">
      <alignment horizontal="left" vertical="top" wrapText="1"/>
    </xf>
    <xf numFmtId="0" fontId="3" fillId="8" borderId="20" xfId="4" applyFont="1" applyBorder="1" applyAlignment="1">
      <alignment horizontal="left" vertical="top" wrapText="1"/>
    </xf>
    <xf numFmtId="0" fontId="3" fillId="8" borderId="27" xfId="4" applyFont="1" applyBorder="1" applyAlignment="1">
      <alignment horizontal="left" vertical="top" wrapText="1"/>
    </xf>
    <xf numFmtId="0" fontId="3" fillId="8" borderId="0" xfId="4" applyFont="1" applyBorder="1" applyAlignment="1">
      <alignment horizontal="left" vertical="top" wrapText="1"/>
    </xf>
    <xf numFmtId="0" fontId="3" fillId="8" borderId="32" xfId="4" applyFont="1" applyBorder="1" applyAlignment="1">
      <alignment horizontal="left" vertical="top" wrapText="1"/>
    </xf>
    <xf numFmtId="0" fontId="3" fillId="8" borderId="6" xfId="4" applyFont="1" applyBorder="1" applyAlignment="1">
      <alignment horizontal="left" vertical="top" wrapText="1"/>
    </xf>
    <xf numFmtId="0" fontId="0" fillId="0" borderId="16" xfId="0" applyBorder="1"/>
    <xf numFmtId="0" fontId="0" fillId="0" borderId="19" xfId="0" applyBorder="1"/>
    <xf numFmtId="0" fontId="0" fillId="0" borderId="25" xfId="0" applyBorder="1"/>
    <xf numFmtId="0" fontId="9" fillId="10" borderId="31" xfId="6" applyFont="1" applyBorder="1" applyAlignment="1">
      <alignment horizontal="center" vertical="center" wrapText="1"/>
    </xf>
    <xf numFmtId="0" fontId="9" fillId="10" borderId="9" xfId="6" applyFont="1" applyBorder="1" applyAlignment="1">
      <alignment horizontal="center" vertical="center" wrapText="1"/>
    </xf>
    <xf numFmtId="0" fontId="9" fillId="10" borderId="39" xfId="6" applyFont="1" applyBorder="1" applyAlignment="1">
      <alignment horizontal="center" vertical="center" wrapText="1"/>
    </xf>
    <xf numFmtId="0" fontId="9" fillId="9" borderId="28" xfId="5" applyFont="1" applyBorder="1" applyAlignment="1">
      <alignment horizontal="center" vertical="center" wrapText="1"/>
    </xf>
    <xf numFmtId="0" fontId="9" fillId="9" borderId="14" xfId="5" applyFont="1" applyBorder="1" applyAlignment="1">
      <alignment horizontal="center" vertical="center" wrapText="1"/>
    </xf>
    <xf numFmtId="0" fontId="9" fillId="9" borderId="35" xfId="5" applyFont="1" applyBorder="1" applyAlignment="1">
      <alignment horizontal="center" vertical="center" wrapText="1"/>
    </xf>
    <xf numFmtId="0" fontId="3" fillId="9" borderId="50" xfId="5" applyFont="1" applyBorder="1" applyAlignment="1">
      <alignment horizontal="left" vertical="top" wrapText="1"/>
    </xf>
    <xf numFmtId="0" fontId="0" fillId="0" borderId="16" xfId="0" applyBorder="1" applyAlignment="1">
      <alignment horizontal="center"/>
    </xf>
    <xf numFmtId="0" fontId="8" fillId="10" borderId="7" xfId="6" applyFont="1" applyBorder="1" applyAlignment="1">
      <alignment horizontal="center" vertical="top" wrapText="1"/>
    </xf>
    <xf numFmtId="0" fontId="8" fillId="10" borderId="44" xfId="6" applyFont="1" applyBorder="1" applyAlignment="1">
      <alignment horizontal="center" vertical="top" wrapText="1"/>
    </xf>
    <xf numFmtId="0" fontId="8" fillId="10" borderId="2" xfId="6" applyFont="1" applyBorder="1" applyAlignment="1">
      <alignment horizontal="center" vertical="top" wrapText="1"/>
    </xf>
    <xf numFmtId="0" fontId="8" fillId="2" borderId="16"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9" fillId="12" borderId="31" xfId="8" applyFont="1" applyBorder="1" applyAlignment="1">
      <alignment horizontal="center" vertical="center" wrapText="1"/>
    </xf>
    <xf numFmtId="0" fontId="9" fillId="12" borderId="9" xfId="8" applyFont="1" applyBorder="1" applyAlignment="1">
      <alignment horizontal="center" vertical="center" wrapText="1"/>
    </xf>
    <xf numFmtId="0" fontId="9" fillId="12" borderId="29" xfId="8" applyFont="1" applyBorder="1" applyAlignment="1">
      <alignment horizontal="center" vertical="center" wrapText="1"/>
    </xf>
    <xf numFmtId="0" fontId="9" fillId="12" borderId="20" xfId="8" applyFont="1" applyBorder="1" applyAlignment="1">
      <alignment horizontal="center" vertical="center" wrapText="1"/>
    </xf>
    <xf numFmtId="0" fontId="9" fillId="12" borderId="55" xfId="8" applyFont="1" applyBorder="1" applyAlignment="1">
      <alignment horizontal="center" vertical="center" wrapText="1"/>
    </xf>
    <xf numFmtId="0" fontId="0" fillId="0" borderId="0" xfId="0" applyBorder="1" applyAlignment="1">
      <alignment horizontal="left"/>
    </xf>
    <xf numFmtId="0" fontId="8" fillId="13" borderId="22" xfId="9" applyFont="1" applyBorder="1" applyAlignment="1">
      <alignment horizontal="center" vertical="top" wrapText="1"/>
    </xf>
    <xf numFmtId="0" fontId="8" fillId="13" borderId="23" xfId="9" applyFont="1" applyBorder="1" applyAlignment="1">
      <alignment horizontal="center" vertical="top" wrapText="1"/>
    </xf>
    <xf numFmtId="0" fontId="8" fillId="13" borderId="24" xfId="9" applyFont="1" applyBorder="1" applyAlignment="1">
      <alignment horizontal="center" vertical="top" wrapText="1"/>
    </xf>
    <xf numFmtId="0" fontId="3" fillId="12" borderId="33" xfId="8" applyFont="1" applyBorder="1" applyAlignment="1">
      <alignment horizontal="left" vertical="top" wrapText="1"/>
    </xf>
    <xf numFmtId="0" fontId="3" fillId="12" borderId="1" xfId="8" applyFont="1" applyBorder="1" applyAlignment="1">
      <alignment horizontal="left" vertical="top" wrapText="1"/>
    </xf>
    <xf numFmtId="0" fontId="3" fillId="12" borderId="12" xfId="8" applyFont="1" applyBorder="1" applyAlignment="1">
      <alignment horizontal="left" vertical="top" wrapText="1"/>
    </xf>
    <xf numFmtId="0" fontId="11" fillId="13" borderId="48" xfId="9" applyFont="1" applyBorder="1" applyAlignment="1">
      <alignment horizontal="left" vertical="top" wrapText="1"/>
    </xf>
    <xf numFmtId="0" fontId="11" fillId="13" borderId="50" xfId="9" applyFont="1" applyBorder="1" applyAlignment="1">
      <alignment horizontal="left" vertical="top" wrapText="1"/>
    </xf>
    <xf numFmtId="1" fontId="3" fillId="5" borderId="52" xfId="2" applyNumberFormat="1" applyFont="1" applyFill="1" applyBorder="1" applyAlignment="1" applyProtection="1">
      <alignment horizontal="right" wrapText="1"/>
      <protection locked="0"/>
    </xf>
    <xf numFmtId="1" fontId="3" fillId="5" borderId="56" xfId="2" applyNumberFormat="1" applyFont="1" applyFill="1" applyBorder="1" applyAlignment="1" applyProtection="1">
      <alignment horizontal="right" wrapText="1"/>
      <protection locked="0"/>
    </xf>
    <xf numFmtId="1" fontId="3" fillId="5" borderId="58" xfId="2" applyNumberFormat="1" applyFont="1" applyFill="1" applyBorder="1" applyAlignment="1" applyProtection="1">
      <alignment horizontal="right" wrapText="1"/>
      <protection locked="0"/>
    </xf>
    <xf numFmtId="0" fontId="2" fillId="2" borderId="28" xfId="0" applyFont="1" applyFill="1" applyBorder="1" applyAlignment="1" applyProtection="1">
      <alignment horizontal="right" vertical="center" wrapText="1"/>
      <protection locked="0"/>
    </xf>
    <xf numFmtId="0" fontId="2" fillId="2" borderId="14" xfId="0" applyFont="1" applyFill="1" applyBorder="1" applyAlignment="1" applyProtection="1">
      <alignment horizontal="right" vertical="center" wrapText="1"/>
      <protection locked="0"/>
    </xf>
    <xf numFmtId="0" fontId="2" fillId="2" borderId="35" xfId="0" applyFont="1" applyFill="1" applyBorder="1" applyAlignment="1" applyProtection="1">
      <alignment horizontal="right" vertical="center" wrapText="1"/>
      <protection locked="0"/>
    </xf>
    <xf numFmtId="0" fontId="0" fillId="0" borderId="27" xfId="0" applyBorder="1" applyAlignment="1">
      <alignment horizontal="center"/>
    </xf>
    <xf numFmtId="0" fontId="0" fillId="0" borderId="32" xfId="0" applyBorder="1" applyAlignment="1">
      <alignment horizontal="center"/>
    </xf>
    <xf numFmtId="0" fontId="9" fillId="13" borderId="41" xfId="9" applyFont="1" applyBorder="1" applyAlignment="1">
      <alignment horizontal="center" vertical="center" wrapText="1"/>
    </xf>
    <xf numFmtId="0" fontId="9" fillId="13" borderId="42" xfId="9" applyFont="1" applyBorder="1" applyAlignment="1">
      <alignment horizontal="center" vertical="center" wrapText="1"/>
    </xf>
    <xf numFmtId="0" fontId="9" fillId="13" borderId="51" xfId="9" applyFont="1" applyBorder="1" applyAlignment="1">
      <alignment horizontal="center" vertical="center" wrapText="1"/>
    </xf>
    <xf numFmtId="0" fontId="0" fillId="0" borderId="0" xfId="0" applyAlignment="1">
      <alignment horizontal="center"/>
    </xf>
    <xf numFmtId="0" fontId="2" fillId="9" borderId="19" xfId="5" applyFont="1" applyBorder="1" applyAlignment="1">
      <alignment horizontal="center" vertical="center" wrapText="1"/>
    </xf>
    <xf numFmtId="0" fontId="2" fillId="9" borderId="13" xfId="5" applyFont="1" applyBorder="1" applyAlignment="1">
      <alignment horizontal="center" vertical="center" wrapText="1"/>
    </xf>
    <xf numFmtId="0" fontId="8" fillId="9" borderId="22" xfId="5" applyFont="1" applyBorder="1" applyAlignment="1">
      <alignment horizontal="center" vertical="top" wrapText="1"/>
    </xf>
    <xf numFmtId="0" fontId="8" fillId="9" borderId="23" xfId="5" applyFont="1" applyBorder="1" applyAlignment="1">
      <alignment horizontal="center" vertical="top" wrapText="1"/>
    </xf>
    <xf numFmtId="0" fontId="8" fillId="9" borderId="38" xfId="5" applyFont="1" applyBorder="1" applyAlignment="1">
      <alignment horizontal="center" vertical="top" wrapText="1"/>
    </xf>
    <xf numFmtId="0" fontId="8" fillId="8" borderId="22" xfId="4" applyFont="1" applyBorder="1" applyAlignment="1">
      <alignment horizontal="center" vertical="top" wrapText="1"/>
    </xf>
    <xf numFmtId="0" fontId="8" fillId="8" borderId="23" xfId="4" applyFont="1" applyBorder="1" applyAlignment="1">
      <alignment horizontal="center" vertical="top" wrapText="1"/>
    </xf>
    <xf numFmtId="0" fontId="8" fillId="8" borderId="24" xfId="4" applyFont="1" applyBorder="1" applyAlignment="1">
      <alignment horizontal="center" vertical="top" wrapText="1"/>
    </xf>
    <xf numFmtId="0" fontId="8" fillId="0" borderId="9" xfId="0" applyFont="1" applyBorder="1" applyAlignment="1">
      <alignment horizontal="center"/>
    </xf>
    <xf numFmtId="0" fontId="8" fillId="9" borderId="59" xfId="5" applyFont="1" applyBorder="1" applyAlignment="1">
      <alignment horizontal="center" vertical="top" wrapText="1"/>
    </xf>
    <xf numFmtId="0" fontId="8" fillId="9" borderId="24" xfId="5" applyFont="1" applyBorder="1" applyAlignment="1">
      <alignment horizontal="center" vertical="top" wrapText="1"/>
    </xf>
    <xf numFmtId="0" fontId="9" fillId="7" borderId="41" xfId="0" applyFont="1" applyFill="1" applyBorder="1" applyAlignment="1">
      <alignment horizontal="center" vertical="center"/>
    </xf>
    <xf numFmtId="0" fontId="9" fillId="7" borderId="42" xfId="0" applyFont="1" applyFill="1" applyBorder="1" applyAlignment="1">
      <alignment horizontal="center" vertical="center"/>
    </xf>
    <xf numFmtId="0" fontId="9" fillId="7" borderId="51" xfId="0" applyFont="1" applyFill="1" applyBorder="1" applyAlignment="1">
      <alignment horizontal="center" vertical="center"/>
    </xf>
    <xf numFmtId="0" fontId="3" fillId="2" borderId="28" xfId="0" applyFont="1" applyFill="1" applyBorder="1" applyAlignment="1" applyProtection="1">
      <alignment horizontal="right"/>
      <protection locked="0"/>
    </xf>
    <xf numFmtId="0" fontId="3" fillId="2" borderId="14" xfId="0" applyFont="1" applyFill="1" applyBorder="1" applyAlignment="1" applyProtection="1">
      <alignment horizontal="right"/>
      <protection locked="0"/>
    </xf>
    <xf numFmtId="0" fontId="3" fillId="2" borderId="35" xfId="0" applyFont="1" applyFill="1" applyBorder="1" applyAlignment="1" applyProtection="1">
      <alignment horizontal="right"/>
      <protection locked="0"/>
    </xf>
    <xf numFmtId="0" fontId="9" fillId="6" borderId="30" xfId="0" applyFont="1" applyFill="1" applyBorder="1" applyAlignment="1">
      <alignment horizontal="center" vertical="center"/>
    </xf>
    <xf numFmtId="0" fontId="9" fillId="6" borderId="26" xfId="0" applyFont="1" applyFill="1" applyBorder="1" applyAlignment="1">
      <alignment horizontal="center" vertical="center"/>
    </xf>
    <xf numFmtId="0" fontId="9" fillId="6" borderId="57" xfId="0" applyFont="1" applyFill="1" applyBorder="1" applyAlignment="1">
      <alignment horizontal="center" vertical="center"/>
    </xf>
    <xf numFmtId="0" fontId="8" fillId="6" borderId="22" xfId="0" applyFont="1" applyFill="1" applyBorder="1" applyAlignment="1">
      <alignment horizontal="center" vertical="top" wrapText="1"/>
    </xf>
    <xf numFmtId="0" fontId="8" fillId="6" borderId="23" xfId="0" applyFont="1" applyFill="1" applyBorder="1" applyAlignment="1">
      <alignment horizontal="center" vertical="top" wrapText="1"/>
    </xf>
    <xf numFmtId="0" fontId="8" fillId="6" borderId="24" xfId="0" applyFont="1" applyFill="1" applyBorder="1" applyAlignment="1">
      <alignment horizontal="center" vertical="top" wrapText="1"/>
    </xf>
    <xf numFmtId="0" fontId="3" fillId="2" borderId="52" xfId="0" applyFont="1" applyFill="1" applyBorder="1" applyAlignment="1" applyProtection="1">
      <alignment horizontal="right"/>
      <protection locked="0"/>
    </xf>
    <xf numFmtId="0" fontId="3" fillId="2" borderId="56" xfId="0" applyFont="1" applyFill="1" applyBorder="1" applyAlignment="1" applyProtection="1">
      <alignment horizontal="right"/>
      <protection locked="0"/>
    </xf>
    <xf numFmtId="0" fontId="3" fillId="2" borderId="58" xfId="0" applyFont="1" applyFill="1" applyBorder="1" applyAlignment="1" applyProtection="1">
      <alignment horizontal="right"/>
      <protection locked="0"/>
    </xf>
    <xf numFmtId="0" fontId="3" fillId="6" borderId="47" xfId="3" applyFont="1" applyBorder="1" applyAlignment="1">
      <alignment horizontal="left" vertical="top" wrapText="1"/>
    </xf>
    <xf numFmtId="0" fontId="3" fillId="6" borderId="48" xfId="3" applyFont="1" applyBorder="1" applyAlignment="1">
      <alignment horizontal="left" vertical="top" wrapText="1"/>
    </xf>
    <xf numFmtId="0" fontId="3" fillId="6" borderId="50" xfId="3" applyFont="1" applyBorder="1" applyAlignment="1">
      <alignment horizontal="left" vertical="top" wrapText="1"/>
    </xf>
    <xf numFmtId="0" fontId="8" fillId="0" borderId="4" xfId="0" applyFont="1" applyBorder="1" applyAlignment="1">
      <alignment horizontal="center"/>
    </xf>
    <xf numFmtId="0" fontId="8" fillId="0" borderId="10" xfId="0" applyFont="1" applyBorder="1" applyAlignment="1">
      <alignment horizontal="center"/>
    </xf>
    <xf numFmtId="0" fontId="3" fillId="8" borderId="53" xfId="4" applyFont="1" applyBorder="1" applyAlignment="1">
      <alignment horizontal="left" vertical="top" wrapText="1"/>
    </xf>
    <xf numFmtId="0" fontId="0" fillId="0" borderId="9" xfId="0" applyBorder="1" applyAlignment="1">
      <alignment horizontal="center" wrapText="1"/>
    </xf>
    <xf numFmtId="0" fontId="0" fillId="0" borderId="0" xfId="0" applyBorder="1" applyAlignment="1">
      <alignment horizontal="center" wrapText="1"/>
    </xf>
    <xf numFmtId="0" fontId="0" fillId="0" borderId="6" xfId="0" applyBorder="1" applyAlignment="1">
      <alignment horizontal="center" wrapText="1"/>
    </xf>
    <xf numFmtId="9" fontId="0" fillId="0" borderId="9" xfId="2" applyFont="1" applyBorder="1" applyAlignment="1">
      <alignment horizontal="center"/>
    </xf>
    <xf numFmtId="9" fontId="0" fillId="0" borderId="0" xfId="2" applyFont="1" applyBorder="1" applyAlignment="1">
      <alignment horizontal="center"/>
    </xf>
    <xf numFmtId="9" fontId="0" fillId="0" borderId="6" xfId="2" applyFont="1" applyBorder="1" applyAlignment="1">
      <alignment horizontal="center"/>
    </xf>
    <xf numFmtId="0" fontId="4" fillId="9" borderId="4" xfId="5" applyFont="1" applyBorder="1" applyAlignment="1">
      <alignment horizontal="center" wrapText="1"/>
    </xf>
    <xf numFmtId="0" fontId="4" fillId="9" borderId="10" xfId="5" applyFont="1" applyBorder="1" applyAlignment="1">
      <alignment horizontal="center" wrapText="1"/>
    </xf>
    <xf numFmtId="0" fontId="4" fillId="9" borderId="5" xfId="5" applyFont="1" applyBorder="1" applyAlignment="1">
      <alignment horizontal="center" wrapText="1"/>
    </xf>
    <xf numFmtId="0" fontId="4" fillId="12" borderId="7" xfId="8" applyFont="1" applyBorder="1" applyAlignment="1">
      <alignment horizontal="center" wrapText="1"/>
    </xf>
    <xf numFmtId="0" fontId="4" fillId="12" borderId="9" xfId="8" applyFont="1" applyBorder="1" applyAlignment="1">
      <alignment horizontal="center" wrapText="1"/>
    </xf>
    <xf numFmtId="0" fontId="4" fillId="8" borderId="4" xfId="4" applyFont="1" applyBorder="1" applyAlignment="1">
      <alignment horizontal="center" wrapText="1"/>
    </xf>
    <xf numFmtId="0" fontId="4" fillId="8" borderId="10" xfId="4" applyFont="1" applyBorder="1" applyAlignment="1">
      <alignment horizontal="center" wrapText="1"/>
    </xf>
    <xf numFmtId="0" fontId="4" fillId="8" borderId="5" xfId="4" applyFont="1" applyBorder="1" applyAlignment="1">
      <alignment horizontal="center" wrapText="1"/>
    </xf>
    <xf numFmtId="0" fontId="4" fillId="13" borderId="4" xfId="9" applyFont="1" applyBorder="1" applyAlignment="1">
      <alignment horizontal="center" wrapText="1"/>
    </xf>
    <xf numFmtId="0" fontId="4" fillId="13" borderId="10" xfId="9" applyFont="1" applyBorder="1" applyAlignment="1">
      <alignment horizontal="center" wrapText="1"/>
    </xf>
    <xf numFmtId="0" fontId="4" fillId="13" borderId="5" xfId="9" applyFont="1" applyBorder="1" applyAlignment="1">
      <alignment horizontal="center" wrapText="1"/>
    </xf>
    <xf numFmtId="0" fontId="4" fillId="12" borderId="4" xfId="8" applyFont="1" applyBorder="1" applyAlignment="1">
      <alignment horizontal="center" wrapText="1"/>
    </xf>
    <xf numFmtId="0" fontId="4" fillId="12" borderId="10" xfId="8" applyFont="1" applyBorder="1" applyAlignment="1">
      <alignment horizontal="center" wrapText="1"/>
    </xf>
    <xf numFmtId="0" fontId="4" fillId="12" borderId="5" xfId="8" applyFont="1" applyBorder="1" applyAlignment="1">
      <alignment horizontal="center" wrapText="1"/>
    </xf>
    <xf numFmtId="0" fontId="4" fillId="11" borderId="9" xfId="7" applyFont="1" applyBorder="1" applyAlignment="1">
      <alignment horizontal="center" wrapText="1"/>
    </xf>
    <xf numFmtId="0" fontId="4" fillId="11" borderId="8" xfId="7" applyFont="1" applyBorder="1" applyAlignment="1">
      <alignment horizontal="center" wrapText="1"/>
    </xf>
    <xf numFmtId="0" fontId="4" fillId="10" borderId="4" xfId="6" applyFont="1" applyBorder="1" applyAlignment="1">
      <alignment horizontal="center" wrapText="1"/>
    </xf>
    <xf numFmtId="0" fontId="4" fillId="10" borderId="10" xfId="6" applyFont="1" applyBorder="1" applyAlignment="1">
      <alignment horizontal="center" wrapText="1"/>
    </xf>
    <xf numFmtId="0" fontId="4" fillId="10" borderId="5" xfId="6" applyFont="1" applyBorder="1" applyAlignment="1">
      <alignment horizontal="center" wrapText="1"/>
    </xf>
    <xf numFmtId="0" fontId="0" fillId="0" borderId="0" xfId="0"/>
    <xf numFmtId="0" fontId="8" fillId="9" borderId="19" xfId="5" applyFont="1" applyBorder="1" applyAlignment="1">
      <alignment horizontal="center" vertical="top" wrapText="1"/>
    </xf>
    <xf numFmtId="0" fontId="8" fillId="9" borderId="13" xfId="5" applyFont="1" applyBorder="1" applyAlignment="1">
      <alignment horizontal="center" vertical="top" wrapText="1"/>
    </xf>
    <xf numFmtId="0" fontId="8" fillId="10" borderId="18" xfId="6" applyFont="1" applyBorder="1" applyAlignment="1">
      <alignment horizontal="center" vertical="top" wrapText="1"/>
    </xf>
    <xf numFmtId="0" fontId="8" fillId="10" borderId="13" xfId="6" applyFont="1" applyBorder="1" applyAlignment="1">
      <alignment horizontal="center" vertical="top" wrapText="1"/>
    </xf>
    <xf numFmtId="0" fontId="8" fillId="11" borderId="18" xfId="7" applyFont="1" applyBorder="1" applyAlignment="1">
      <alignment horizontal="center" vertical="top" wrapText="1"/>
    </xf>
    <xf numFmtId="0" fontId="8" fillId="11" borderId="13" xfId="7" applyFont="1" applyBorder="1" applyAlignment="1">
      <alignment horizontal="center" vertical="top" wrapText="1"/>
    </xf>
    <xf numFmtId="0" fontId="8" fillId="12" borderId="18" xfId="8" applyFont="1" applyBorder="1" applyAlignment="1">
      <alignment horizontal="center" vertical="top" wrapText="1"/>
    </xf>
    <xf numFmtId="0" fontId="8" fillId="12" borderId="19" xfId="8" applyFont="1" applyBorder="1" applyAlignment="1">
      <alignment horizontal="center" vertical="top" wrapText="1"/>
    </xf>
    <xf numFmtId="0" fontId="8" fillId="12" borderId="13" xfId="8" applyFont="1" applyBorder="1" applyAlignment="1">
      <alignment horizontal="center" vertical="top" wrapText="1"/>
    </xf>
    <xf numFmtId="0" fontId="8" fillId="13" borderId="18" xfId="9" applyFont="1" applyBorder="1" applyAlignment="1">
      <alignment horizontal="center" vertical="top" wrapText="1"/>
    </xf>
    <xf numFmtId="0" fontId="8" fillId="13" borderId="13" xfId="9" applyFont="1" applyBorder="1" applyAlignment="1">
      <alignment horizontal="center" vertical="top" wrapText="1"/>
    </xf>
  </cellXfs>
  <cellStyles count="10">
    <cellStyle name="Currency" xfId="1" builtinId="4"/>
    <cellStyle name="Normal" xfId="0" builtinId="0"/>
    <cellStyle name="Percent" xfId="2" builtinId="5"/>
    <cellStyle name="Style 1" xfId="3"/>
    <cellStyle name="Style 2" xfId="4"/>
    <cellStyle name="Style 3" xfId="5"/>
    <cellStyle name="Style 4" xfId="6"/>
    <cellStyle name="Style 5" xfId="7"/>
    <cellStyle name="Style 6" xfId="8"/>
    <cellStyle name="Style 7" xfId="9"/>
  </cellStyles>
  <dxfs count="0"/>
  <tableStyles count="0" defaultTableStyle="TableStyleMedium2" defaultPivotStyle="PivotStyleLight16"/>
  <colors>
    <mruColors>
      <color rgb="FFC9B49F"/>
      <color rgb="FFF7D694"/>
      <color rgb="FFF0C58E"/>
      <color rgb="FFE1E59C"/>
      <color rgb="FFAAB787"/>
      <color rgb="FFCBDFEB"/>
      <color rgb="FF688BAA"/>
      <color rgb="FFF8CBAD"/>
      <color rgb="FFFFBDBD"/>
      <color rgb="FF9C0C1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activeX/activeX4.xml><?xml version="1.0" encoding="utf-8"?>
<ax:ocx xmlns:ax="http://schemas.microsoft.com/office/2006/activeX" xmlns:r="http://schemas.openxmlformats.org/officeDocument/2006/relationships" ax:classid="{8BD21D3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2</xdr:col>
      <xdr:colOff>1211035</xdr:colOff>
      <xdr:row>89</xdr:row>
      <xdr:rowOff>0</xdr:rowOff>
    </xdr:from>
    <xdr:ext cx="184731" cy="264560"/>
    <xdr:sp macro="" textlink="">
      <xdr:nvSpPr>
        <xdr:cNvPr id="2" name="TextBox 1"/>
        <xdr:cNvSpPr txBox="1"/>
      </xdr:nvSpPr>
      <xdr:spPr>
        <a:xfrm>
          <a:off x="6980464" y="48795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xdr:from>
          <xdr:col>2</xdr:col>
          <xdr:colOff>10885</xdr:colOff>
          <xdr:row>4</xdr:row>
          <xdr:rowOff>12246</xdr:rowOff>
        </xdr:from>
        <xdr:to>
          <xdr:col>5</xdr:col>
          <xdr:colOff>16328</xdr:colOff>
          <xdr:row>95</xdr:row>
          <xdr:rowOff>615101</xdr:rowOff>
        </xdr:to>
        <xdr:grpSp>
          <xdr:nvGrpSpPr>
            <xdr:cNvPr id="3" name="Group 2"/>
            <xdr:cNvGrpSpPr>
              <a:grpSpLocks noChangeAspect="1"/>
            </xdr:cNvGrpSpPr>
          </xdr:nvGrpSpPr>
          <xdr:grpSpPr>
            <a:xfrm>
              <a:off x="5780314" y="2339067"/>
              <a:ext cx="11163300" cy="64093784"/>
              <a:chOff x="5753100" y="2352752"/>
              <a:chExt cx="11172825" cy="64257011"/>
            </a:xfrm>
          </xdr:grpSpPr>
          <xdr:sp macro="" textlink="">
            <xdr:nvSpPr>
              <xdr:cNvPr id="1026" name="ComboBox1" hidden="1">
                <a:extLst>
                  <a:ext uri="{63B3BB69-23CF-44E3-9099-C40C66FF867C}">
                    <a14:compatExt spid="_x0000_s1026"/>
                  </a:ext>
                </a:extLst>
              </xdr:cNvPr>
              <xdr:cNvSpPr/>
            </xdr:nvSpPr>
            <xdr:spPr bwMode="auto">
              <a:xfrm>
                <a:off x="5781675" y="5845645"/>
                <a:ext cx="11096625" cy="842122"/>
              </a:xfrm>
              <a:prstGeom prst="rect">
                <a:avLst/>
              </a:prstGeom>
              <a:noFill/>
              <a:ln>
                <a:noFill/>
              </a:ln>
              <a:extLst>
                <a:ext uri="{91240B29-F687-4F45-9708-019B960494DF}">
                  <a14:hiddenLine w="9525">
                    <a:noFill/>
                    <a:miter lim="800000"/>
                    <a:headEnd/>
                    <a:tailEnd/>
                  </a14:hiddenLine>
                </a:ext>
              </a:extLst>
            </xdr:spPr>
          </xdr:sp>
          <xdr:sp macro="" textlink="">
            <xdr:nvSpPr>
              <xdr:cNvPr id="1028" name="ComboBox2" hidden="1">
                <a:extLst>
                  <a:ext uri="{63B3BB69-23CF-44E3-9099-C40C66FF867C}">
                    <a14:compatExt spid="_x0000_s1028"/>
                  </a:ext>
                </a:extLst>
              </xdr:cNvPr>
              <xdr:cNvSpPr/>
            </xdr:nvSpPr>
            <xdr:spPr bwMode="auto">
              <a:xfrm>
                <a:off x="5753100" y="2352752"/>
                <a:ext cx="11172825" cy="669870"/>
              </a:xfrm>
              <a:prstGeom prst="rect">
                <a:avLst/>
              </a:prstGeom>
              <a:noFill/>
              <a:ln>
                <a:noFill/>
              </a:ln>
              <a:extLst>
                <a:ext uri="{91240B29-F687-4F45-9708-019B960494DF}">
                  <a14:hiddenLine w="9525">
                    <a:noFill/>
                    <a:miter lim="800000"/>
                    <a:headEnd/>
                    <a:tailEnd/>
                  </a14:hiddenLine>
                </a:ext>
              </a:extLst>
            </xdr:spPr>
          </xdr:sp>
          <xdr:sp macro="" textlink="">
            <xdr:nvSpPr>
              <xdr:cNvPr id="1030" name="ComboBox3" hidden="1">
                <a:extLst>
                  <a:ext uri="{63B3BB69-23CF-44E3-9099-C40C66FF867C}">
                    <a14:compatExt spid="_x0000_s1030"/>
                  </a:ext>
                </a:extLst>
              </xdr:cNvPr>
              <xdr:cNvSpPr/>
            </xdr:nvSpPr>
            <xdr:spPr bwMode="auto">
              <a:xfrm>
                <a:off x="5800724" y="65998742"/>
                <a:ext cx="11112953" cy="611021"/>
              </a:xfrm>
              <a:prstGeom prst="rect">
                <a:avLst/>
              </a:prstGeom>
              <a:noFill/>
              <a:ln>
                <a:noFill/>
              </a:ln>
              <a:extLst>
                <a:ext uri="{91240B29-F687-4F45-9708-019B960494DF}">
                  <a14:hiddenLine w="9525">
                    <a:noFill/>
                    <a:miter lim="800000"/>
                    <a:headEnd/>
                    <a:tailEnd/>
                  </a14:hiddenLine>
                </a:ext>
              </a:extLst>
            </xdr:spPr>
          </xdr:sp>
          <xdr:sp macro="" textlink="">
            <xdr:nvSpPr>
              <xdr:cNvPr id="1031" name="ComboBox4" hidden="1">
                <a:extLst>
                  <a:ext uri="{63B3BB69-23CF-44E3-9099-C40C66FF867C}">
                    <a14:compatExt spid="_x0000_s1031"/>
                  </a:ext>
                </a:extLst>
              </xdr:cNvPr>
              <xdr:cNvSpPr/>
            </xdr:nvSpPr>
            <xdr:spPr bwMode="auto">
              <a:xfrm>
                <a:off x="5772150" y="3759478"/>
                <a:ext cx="11106150" cy="660300"/>
              </a:xfrm>
              <a:prstGeom prst="rect">
                <a:avLst/>
              </a:prstGeom>
              <a:noFill/>
              <a:ln>
                <a:noFill/>
              </a:ln>
              <a:extLst>
                <a:ext uri="{91240B29-F687-4F45-9708-019B960494DF}">
                  <a14:hiddenLine w="9525">
                    <a:noFill/>
                    <a:miter lim="800000"/>
                    <a:headEnd/>
                    <a:tailEnd/>
                  </a14:hiddenLine>
                </a:ext>
              </a:extLst>
            </xdr:spPr>
          </xdr:sp>
        </xdr:grp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33"/>
  <sheetViews>
    <sheetView tabSelected="1" zoomScale="70" zoomScaleNormal="70" workbookViewId="0">
      <selection sqref="A1:E1"/>
    </sheetView>
  </sheetViews>
  <sheetFormatPr defaultColWidth="9.140625" defaultRowHeight="15" x14ac:dyDescent="0.25"/>
  <cols>
    <col min="1" max="1" width="80.7109375" style="14" customWidth="1"/>
    <col min="2" max="2" width="5.7109375" customWidth="1"/>
    <col min="3" max="3" width="80.7109375" customWidth="1"/>
    <col min="4" max="4" width="5.7109375" customWidth="1"/>
    <col min="5" max="5" width="80.7109375" customWidth="1"/>
    <col min="6" max="16384" width="9.140625" style="55"/>
  </cols>
  <sheetData>
    <row r="1" spans="1:8" ht="60" customHeight="1" thickBot="1" x14ac:dyDescent="0.7">
      <c r="A1" s="177" t="s">
        <v>3128</v>
      </c>
      <c r="B1" s="178"/>
      <c r="C1" s="178"/>
      <c r="D1" s="178"/>
      <c r="E1" s="179"/>
    </row>
    <row r="2" spans="1:8" ht="60" customHeight="1" x14ac:dyDescent="0.65">
      <c r="A2" s="175" t="s">
        <v>12123</v>
      </c>
      <c r="B2" s="175"/>
      <c r="C2" s="175"/>
      <c r="D2" s="175"/>
      <c r="E2" s="176"/>
    </row>
    <row r="3" spans="1:8" ht="26.25" x14ac:dyDescent="0.4">
      <c r="A3" s="181" t="s">
        <v>3007</v>
      </c>
      <c r="B3" s="181"/>
      <c r="C3" s="181"/>
      <c r="D3" s="181"/>
      <c r="E3" s="181"/>
    </row>
    <row r="4" spans="1:8" ht="80.099999999999994" customHeight="1" x14ac:dyDescent="0.25">
      <c r="A4" s="164" t="s">
        <v>12124</v>
      </c>
      <c r="B4" s="165"/>
      <c r="C4" s="165"/>
      <c r="D4" s="165"/>
      <c r="E4" s="166"/>
    </row>
    <row r="5" spans="1:8" ht="24.95" customHeight="1" x14ac:dyDescent="0.4">
      <c r="A5" s="167"/>
      <c r="B5" s="167"/>
      <c r="C5" s="167"/>
      <c r="D5" s="167"/>
      <c r="E5" s="167"/>
    </row>
    <row r="6" spans="1:8" ht="26.25" x14ac:dyDescent="0.4">
      <c r="A6" s="182" t="s">
        <v>3005</v>
      </c>
      <c r="B6" s="182"/>
      <c r="C6" s="182"/>
      <c r="D6" s="182"/>
      <c r="E6" s="182"/>
    </row>
    <row r="7" spans="1:8" ht="245.1" customHeight="1" x14ac:dyDescent="0.25">
      <c r="A7" s="183" t="s">
        <v>12110</v>
      </c>
      <c r="B7" s="184"/>
      <c r="C7" s="184"/>
      <c r="D7" s="184"/>
      <c r="E7" s="185"/>
      <c r="F7" s="63"/>
      <c r="G7" s="63"/>
      <c r="H7" s="63"/>
    </row>
    <row r="8" spans="1:8" ht="24.95" customHeight="1" x14ac:dyDescent="0.4">
      <c r="A8" s="167"/>
      <c r="B8" s="167"/>
      <c r="C8" s="167"/>
      <c r="D8" s="167"/>
      <c r="E8" s="167"/>
    </row>
    <row r="9" spans="1:8" ht="26.25" x14ac:dyDescent="0.4">
      <c r="A9" s="171" t="s">
        <v>3967</v>
      </c>
      <c r="B9" s="171"/>
      <c r="C9" s="171"/>
      <c r="D9" s="171"/>
      <c r="E9" s="171"/>
    </row>
    <row r="10" spans="1:8" ht="135" customHeight="1" x14ac:dyDescent="0.25">
      <c r="A10" s="164" t="s">
        <v>12111</v>
      </c>
      <c r="B10" s="165"/>
      <c r="C10" s="165"/>
      <c r="D10" s="165"/>
      <c r="E10" s="166"/>
    </row>
    <row r="11" spans="1:8" ht="24.95" customHeight="1" x14ac:dyDescent="0.4">
      <c r="A11" s="186"/>
      <c r="B11" s="186"/>
      <c r="C11" s="186"/>
      <c r="D11" s="186"/>
      <c r="E11" s="186"/>
    </row>
    <row r="12" spans="1:8" ht="26.25" x14ac:dyDescent="0.4">
      <c r="A12" s="171" t="s">
        <v>3119</v>
      </c>
      <c r="B12" s="171"/>
      <c r="C12" s="171"/>
      <c r="D12" s="171"/>
      <c r="E12" s="171"/>
    </row>
    <row r="13" spans="1:8" ht="84.95" customHeight="1" x14ac:dyDescent="0.25">
      <c r="A13" s="164" t="s">
        <v>3149</v>
      </c>
      <c r="B13" s="165"/>
      <c r="C13" s="165"/>
      <c r="D13" s="165"/>
      <c r="E13" s="166"/>
    </row>
    <row r="14" spans="1:8" ht="24.95" customHeight="1" x14ac:dyDescent="0.4">
      <c r="A14" s="167"/>
      <c r="B14" s="167"/>
      <c r="C14" s="167"/>
      <c r="D14" s="167"/>
      <c r="E14" s="167"/>
    </row>
    <row r="15" spans="1:8" ht="26.25" x14ac:dyDescent="0.4">
      <c r="A15" s="171" t="s">
        <v>3006</v>
      </c>
      <c r="B15" s="171"/>
      <c r="C15" s="171"/>
      <c r="D15" s="171"/>
      <c r="E15" s="171"/>
    </row>
    <row r="16" spans="1:8" ht="80.099999999999994" customHeight="1" x14ac:dyDescent="0.25">
      <c r="A16" s="164" t="s">
        <v>12112</v>
      </c>
      <c r="B16" s="165"/>
      <c r="C16" s="165"/>
      <c r="D16" s="165"/>
      <c r="E16" s="166"/>
    </row>
    <row r="17" spans="1:5" ht="80.099999999999994" customHeight="1" x14ac:dyDescent="0.25">
      <c r="A17" s="164" t="s">
        <v>12113</v>
      </c>
      <c r="B17" s="165"/>
      <c r="C17" s="165"/>
      <c r="D17" s="165"/>
      <c r="E17" s="166"/>
    </row>
    <row r="18" spans="1:5" ht="60" customHeight="1" x14ac:dyDescent="0.25">
      <c r="A18" s="164" t="s">
        <v>3060</v>
      </c>
      <c r="B18" s="165"/>
      <c r="C18" s="165"/>
      <c r="D18" s="165"/>
      <c r="E18" s="166"/>
    </row>
    <row r="19" spans="1:5" ht="80.099999999999994" customHeight="1" x14ac:dyDescent="0.25">
      <c r="A19" s="164" t="s">
        <v>3061</v>
      </c>
      <c r="B19" s="165"/>
      <c r="C19" s="165"/>
      <c r="D19" s="165"/>
      <c r="E19" s="166"/>
    </row>
    <row r="20" spans="1:5" ht="60" customHeight="1" x14ac:dyDescent="0.25">
      <c r="A20" s="164" t="s">
        <v>3968</v>
      </c>
      <c r="B20" s="165"/>
      <c r="C20" s="165"/>
      <c r="D20" s="165"/>
      <c r="E20" s="166"/>
    </row>
    <row r="21" spans="1:5" ht="60" customHeight="1" x14ac:dyDescent="0.25">
      <c r="A21" s="168" t="s">
        <v>12121</v>
      </c>
      <c r="B21" s="169"/>
      <c r="C21" s="169"/>
      <c r="D21" s="169"/>
      <c r="E21" s="170"/>
    </row>
    <row r="22" spans="1:5" ht="80.099999999999994" customHeight="1" x14ac:dyDescent="0.25">
      <c r="A22" s="164" t="s">
        <v>3062</v>
      </c>
      <c r="B22" s="165"/>
      <c r="C22" s="165"/>
      <c r="D22" s="165"/>
      <c r="E22" s="166"/>
    </row>
    <row r="23" spans="1:5" ht="24.95" customHeight="1" x14ac:dyDescent="0.4">
      <c r="A23" s="167"/>
      <c r="B23" s="167"/>
      <c r="C23" s="167"/>
      <c r="D23" s="167"/>
      <c r="E23" s="167"/>
    </row>
    <row r="24" spans="1:5" ht="24.95" customHeight="1" x14ac:dyDescent="0.4">
      <c r="A24" s="171" t="s">
        <v>3146</v>
      </c>
      <c r="B24" s="171"/>
      <c r="C24" s="171"/>
      <c r="D24" s="171"/>
      <c r="E24" s="171"/>
    </row>
    <row r="25" spans="1:5" ht="159.94999999999999" customHeight="1" x14ac:dyDescent="0.25">
      <c r="A25" s="164" t="s">
        <v>3957</v>
      </c>
      <c r="B25" s="173"/>
      <c r="C25" s="173"/>
      <c r="D25" s="173"/>
      <c r="E25" s="174"/>
    </row>
    <row r="26" spans="1:5" ht="24.95" customHeight="1" x14ac:dyDescent="0.4">
      <c r="A26" s="180"/>
      <c r="B26" s="180"/>
      <c r="C26" s="180"/>
      <c r="D26" s="180"/>
      <c r="E26" s="180"/>
    </row>
    <row r="27" spans="1:5" ht="26.25" x14ac:dyDescent="0.4">
      <c r="A27" s="171" t="s">
        <v>3059</v>
      </c>
      <c r="B27" s="171"/>
      <c r="C27" s="171"/>
      <c r="D27" s="171"/>
      <c r="E27" s="171"/>
    </row>
    <row r="28" spans="1:5" ht="60" customHeight="1" x14ac:dyDescent="0.25">
      <c r="A28" s="164" t="s">
        <v>12114</v>
      </c>
      <c r="B28" s="165"/>
      <c r="C28" s="165"/>
      <c r="D28" s="165"/>
      <c r="E28" s="166"/>
    </row>
    <row r="29" spans="1:5" ht="80.099999999999994" customHeight="1" x14ac:dyDescent="0.25">
      <c r="A29" s="164" t="s">
        <v>3966</v>
      </c>
      <c r="B29" s="165"/>
      <c r="C29" s="165"/>
      <c r="D29" s="165"/>
      <c r="E29" s="166"/>
    </row>
    <row r="30" spans="1:5" ht="30" customHeight="1" x14ac:dyDescent="0.25">
      <c r="A30" s="164" t="s">
        <v>3956</v>
      </c>
      <c r="B30" s="165"/>
      <c r="C30" s="165"/>
      <c r="D30" s="165"/>
      <c r="E30" s="166"/>
    </row>
    <row r="32" spans="1:5" ht="26.25" x14ac:dyDescent="0.25">
      <c r="A32" s="163" t="s">
        <v>3969</v>
      </c>
      <c r="B32" s="163"/>
      <c r="C32" s="163"/>
      <c r="D32" s="163"/>
      <c r="E32" s="163"/>
    </row>
    <row r="33" spans="1:5" s="56" customFormat="1" ht="26.25" x14ac:dyDescent="0.25">
      <c r="A33" s="172" t="s">
        <v>12109</v>
      </c>
      <c r="B33" s="173"/>
      <c r="C33" s="173"/>
      <c r="D33" s="173"/>
      <c r="E33" s="174"/>
    </row>
  </sheetData>
  <sheetProtection algorithmName="SHA-512" hashValue="ymD30fPSP8PO8Od3K6B9w39W0+tiOihz33y5OTTlgAw+BUTtI49wc7vk7xQKow9iBy57vctLagTJ7Kf8fYvCPg==" saltValue="vTr6GtvNabw4JviKVGz24A==" spinCount="100000" sheet="1" selectLockedCells="1" selectUnlockedCells="1"/>
  <mergeCells count="32">
    <mergeCell ref="A27:E27"/>
    <mergeCell ref="A28:E28"/>
    <mergeCell ref="A33:E33"/>
    <mergeCell ref="A2:E2"/>
    <mergeCell ref="A1:E1"/>
    <mergeCell ref="A26:E26"/>
    <mergeCell ref="A24:E24"/>
    <mergeCell ref="A25:E25"/>
    <mergeCell ref="A4:E4"/>
    <mergeCell ref="A3:E3"/>
    <mergeCell ref="A6:E6"/>
    <mergeCell ref="A7:E7"/>
    <mergeCell ref="A9:E9"/>
    <mergeCell ref="A13:E13"/>
    <mergeCell ref="A12:E12"/>
    <mergeCell ref="A11:E11"/>
    <mergeCell ref="A32:E32"/>
    <mergeCell ref="A29:E29"/>
    <mergeCell ref="A5:E5"/>
    <mergeCell ref="A8:E8"/>
    <mergeCell ref="A14:E14"/>
    <mergeCell ref="A23:E23"/>
    <mergeCell ref="A17:E17"/>
    <mergeCell ref="A18:E18"/>
    <mergeCell ref="A19:E19"/>
    <mergeCell ref="A20:E20"/>
    <mergeCell ref="A21:E21"/>
    <mergeCell ref="A22:E22"/>
    <mergeCell ref="A10:E10"/>
    <mergeCell ref="A15:E15"/>
    <mergeCell ref="A16:E16"/>
    <mergeCell ref="A30:E30"/>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3976"/>
  <sheetViews>
    <sheetView zoomScale="70" zoomScaleNormal="70" workbookViewId="0"/>
  </sheetViews>
  <sheetFormatPr defaultRowHeight="15" x14ac:dyDescent="0.25"/>
  <cols>
    <col min="1" max="1" width="84.42578125" bestFit="1" customWidth="1"/>
    <col min="2" max="2" width="13" bestFit="1" customWidth="1"/>
    <col min="3" max="3" width="46.42578125" bestFit="1" customWidth="1"/>
    <col min="4" max="4" width="36.28515625" bestFit="1" customWidth="1"/>
    <col min="5" max="5" width="52" style="10" bestFit="1" customWidth="1"/>
    <col min="6" max="6" width="40.5703125" style="10" bestFit="1" customWidth="1"/>
    <col min="7" max="7" width="36.85546875" style="10" bestFit="1" customWidth="1"/>
    <col min="8" max="8" width="31.140625" bestFit="1" customWidth="1"/>
    <col min="9" max="9" width="30" bestFit="1" customWidth="1"/>
    <col min="10" max="10" width="42.7109375" bestFit="1" customWidth="1"/>
    <col min="11" max="11" width="40.42578125" bestFit="1" customWidth="1"/>
  </cols>
  <sheetData>
    <row r="1" spans="1:6" x14ac:dyDescent="0.25">
      <c r="A1" t="s">
        <v>2955</v>
      </c>
      <c r="B1" t="s">
        <v>3900</v>
      </c>
      <c r="C1" t="s">
        <v>3033</v>
      </c>
      <c r="D1" t="s">
        <v>3901</v>
      </c>
      <c r="E1" s="10" t="s">
        <v>3902</v>
      </c>
      <c r="F1" s="10" t="s">
        <v>3903</v>
      </c>
    </row>
    <row r="2" spans="1:6" x14ac:dyDescent="0.25">
      <c r="A2" t="s">
        <v>5</v>
      </c>
      <c r="B2" t="s">
        <v>3124</v>
      </c>
      <c r="C2" s="20">
        <v>3506</v>
      </c>
      <c r="D2" t="s">
        <v>4216</v>
      </c>
      <c r="E2" s="10" t="s">
        <v>4241</v>
      </c>
      <c r="F2" s="10" t="s">
        <v>8924</v>
      </c>
    </row>
    <row r="3" spans="1:6" x14ac:dyDescent="0.25">
      <c r="A3" t="s">
        <v>3970</v>
      </c>
      <c r="B3" t="s">
        <v>3124</v>
      </c>
      <c r="C3" s="20"/>
      <c r="D3" t="s">
        <v>12104</v>
      </c>
      <c r="E3" s="10" t="s">
        <v>12104</v>
      </c>
      <c r="F3" s="10" t="s">
        <v>12104</v>
      </c>
    </row>
    <row r="4" spans="1:6" x14ac:dyDescent="0.25">
      <c r="A4" t="s">
        <v>3155</v>
      </c>
      <c r="B4" t="s">
        <v>3124</v>
      </c>
      <c r="C4" s="20">
        <v>35</v>
      </c>
      <c r="D4" t="s">
        <v>4217</v>
      </c>
      <c r="E4" s="10" t="s">
        <v>4241</v>
      </c>
      <c r="F4" s="10" t="s">
        <v>8925</v>
      </c>
    </row>
    <row r="5" spans="1:6" x14ac:dyDescent="0.25">
      <c r="A5" t="s">
        <v>3026</v>
      </c>
      <c r="B5" t="s">
        <v>3123</v>
      </c>
      <c r="C5" s="20">
        <v>295</v>
      </c>
      <c r="D5" t="s">
        <v>4218</v>
      </c>
      <c r="E5" s="10" t="s">
        <v>7522</v>
      </c>
      <c r="F5" s="10" t="s">
        <v>8926</v>
      </c>
    </row>
    <row r="6" spans="1:6" x14ac:dyDescent="0.25">
      <c r="A6" t="s">
        <v>6</v>
      </c>
      <c r="B6" t="s">
        <v>3123</v>
      </c>
      <c r="C6" s="20">
        <v>141</v>
      </c>
      <c r="D6" t="s">
        <v>4219</v>
      </c>
      <c r="E6" s="10" t="s">
        <v>4442</v>
      </c>
      <c r="F6" s="10" t="s">
        <v>8927</v>
      </c>
    </row>
    <row r="7" spans="1:6" x14ac:dyDescent="0.25">
      <c r="A7" t="s">
        <v>7</v>
      </c>
      <c r="B7" t="s">
        <v>3124</v>
      </c>
      <c r="C7" s="20">
        <v>4282</v>
      </c>
      <c r="D7" t="s">
        <v>4220</v>
      </c>
      <c r="E7" s="10" t="s">
        <v>4241</v>
      </c>
      <c r="F7" s="10" t="s">
        <v>8928</v>
      </c>
    </row>
    <row r="8" spans="1:6" x14ac:dyDescent="0.25">
      <c r="A8" t="s">
        <v>8</v>
      </c>
      <c r="B8" t="s">
        <v>3124</v>
      </c>
      <c r="C8" s="20">
        <v>225</v>
      </c>
      <c r="D8" t="s">
        <v>4221</v>
      </c>
      <c r="E8" s="10" t="s">
        <v>4241</v>
      </c>
      <c r="F8" s="10" t="s">
        <v>8929</v>
      </c>
    </row>
    <row r="9" spans="1:6" x14ac:dyDescent="0.25">
      <c r="A9" t="s">
        <v>9</v>
      </c>
      <c r="B9" t="s">
        <v>3123</v>
      </c>
      <c r="C9" s="20">
        <v>2817</v>
      </c>
      <c r="D9" t="s">
        <v>4222</v>
      </c>
      <c r="E9" s="10" t="s">
        <v>7523</v>
      </c>
      <c r="F9" s="10" t="s">
        <v>8930</v>
      </c>
    </row>
    <row r="10" spans="1:6" x14ac:dyDescent="0.25">
      <c r="A10" t="s">
        <v>3156</v>
      </c>
      <c r="B10" t="s">
        <v>3123</v>
      </c>
      <c r="C10" s="20">
        <v>32</v>
      </c>
      <c r="D10" t="s">
        <v>4223</v>
      </c>
      <c r="E10" s="10" t="s">
        <v>7524</v>
      </c>
      <c r="F10" s="10" t="s">
        <v>8931</v>
      </c>
    </row>
    <row r="11" spans="1:6" x14ac:dyDescent="0.25">
      <c r="A11" t="s">
        <v>10</v>
      </c>
      <c r="B11" t="s">
        <v>3124</v>
      </c>
      <c r="C11" s="20">
        <v>67</v>
      </c>
      <c r="D11" t="s">
        <v>4224</v>
      </c>
      <c r="E11" s="10" t="s">
        <v>4241</v>
      </c>
      <c r="F11" s="10" t="s">
        <v>8932</v>
      </c>
    </row>
    <row r="12" spans="1:6" x14ac:dyDescent="0.25">
      <c r="A12" t="s">
        <v>11</v>
      </c>
      <c r="B12" t="s">
        <v>3124</v>
      </c>
      <c r="C12" s="20">
        <v>64</v>
      </c>
      <c r="D12" t="s">
        <v>4225</v>
      </c>
      <c r="E12" s="10" t="s">
        <v>4241</v>
      </c>
      <c r="F12" s="10" t="s">
        <v>8933</v>
      </c>
    </row>
    <row r="13" spans="1:6" x14ac:dyDescent="0.25">
      <c r="A13" t="s">
        <v>12</v>
      </c>
      <c r="B13" t="s">
        <v>3124</v>
      </c>
      <c r="C13" s="20">
        <v>489</v>
      </c>
      <c r="D13" t="s">
        <v>4226</v>
      </c>
      <c r="E13" s="10" t="s">
        <v>4241</v>
      </c>
      <c r="F13" s="10" t="s">
        <v>8934</v>
      </c>
    </row>
    <row r="14" spans="1:6" x14ac:dyDescent="0.25">
      <c r="A14" t="s">
        <v>3157</v>
      </c>
      <c r="B14" t="s">
        <v>3123</v>
      </c>
      <c r="C14" s="20">
        <v>170</v>
      </c>
      <c r="D14" t="s">
        <v>4227</v>
      </c>
      <c r="E14" s="10" t="s">
        <v>4241</v>
      </c>
      <c r="F14" s="10" t="s">
        <v>8935</v>
      </c>
    </row>
    <row r="15" spans="1:6" x14ac:dyDescent="0.25">
      <c r="A15" t="s">
        <v>13</v>
      </c>
      <c r="B15" t="s">
        <v>3124</v>
      </c>
      <c r="C15" s="20">
        <v>193</v>
      </c>
      <c r="D15" t="s">
        <v>4228</v>
      </c>
      <c r="E15" s="10" t="s">
        <v>4241</v>
      </c>
      <c r="F15" s="10" t="s">
        <v>6944</v>
      </c>
    </row>
    <row r="16" spans="1:6" x14ac:dyDescent="0.25">
      <c r="A16" t="s">
        <v>3158</v>
      </c>
      <c r="B16" t="s">
        <v>3124</v>
      </c>
      <c r="C16" s="20">
        <v>100</v>
      </c>
      <c r="D16" t="s">
        <v>4230</v>
      </c>
      <c r="E16" s="10" t="s">
        <v>4241</v>
      </c>
      <c r="F16" s="10" t="s">
        <v>8937</v>
      </c>
    </row>
    <row r="17" spans="1:6" x14ac:dyDescent="0.25">
      <c r="A17" t="s">
        <v>3158</v>
      </c>
      <c r="B17" t="s">
        <v>3124</v>
      </c>
      <c r="C17" s="20">
        <v>59</v>
      </c>
      <c r="D17" t="s">
        <v>4229</v>
      </c>
      <c r="E17" s="10" t="s">
        <v>4241</v>
      </c>
      <c r="F17" s="10" t="s">
        <v>8936</v>
      </c>
    </row>
    <row r="18" spans="1:6" x14ac:dyDescent="0.25">
      <c r="A18" t="s">
        <v>14</v>
      </c>
      <c r="B18" t="s">
        <v>3124</v>
      </c>
      <c r="C18" s="20">
        <v>27</v>
      </c>
      <c r="D18" t="s">
        <v>4231</v>
      </c>
      <c r="E18" s="10" t="s">
        <v>4241</v>
      </c>
      <c r="F18" s="10" t="s">
        <v>8938</v>
      </c>
    </row>
    <row r="19" spans="1:6" x14ac:dyDescent="0.25">
      <c r="A19" t="s">
        <v>15</v>
      </c>
      <c r="B19" t="s">
        <v>3124</v>
      </c>
      <c r="C19" s="20">
        <v>216</v>
      </c>
      <c r="D19" t="s">
        <v>4232</v>
      </c>
      <c r="E19" s="10" t="s">
        <v>4241</v>
      </c>
      <c r="F19" s="10" t="s">
        <v>8939</v>
      </c>
    </row>
    <row r="20" spans="1:6" x14ac:dyDescent="0.25">
      <c r="A20" t="s">
        <v>16</v>
      </c>
      <c r="B20" t="s">
        <v>3123</v>
      </c>
      <c r="C20" s="20">
        <v>2835</v>
      </c>
      <c r="D20" t="s">
        <v>4233</v>
      </c>
      <c r="E20" s="10" t="s">
        <v>4241</v>
      </c>
      <c r="F20" s="10" t="s">
        <v>8940</v>
      </c>
    </row>
    <row r="21" spans="1:6" x14ac:dyDescent="0.25">
      <c r="A21" t="s">
        <v>17</v>
      </c>
      <c r="B21" t="s">
        <v>3124</v>
      </c>
      <c r="C21" s="20">
        <v>6753</v>
      </c>
      <c r="D21" t="s">
        <v>4234</v>
      </c>
      <c r="E21" s="10" t="s">
        <v>7525</v>
      </c>
      <c r="F21" s="10" t="s">
        <v>8941</v>
      </c>
    </row>
    <row r="22" spans="1:6" x14ac:dyDescent="0.25">
      <c r="A22" t="s">
        <v>18</v>
      </c>
      <c r="B22" t="s">
        <v>3123</v>
      </c>
      <c r="C22" s="20">
        <v>2759</v>
      </c>
      <c r="D22" t="s">
        <v>4235</v>
      </c>
      <c r="E22" s="10" t="s">
        <v>7526</v>
      </c>
      <c r="F22" s="10" t="s">
        <v>8942</v>
      </c>
    </row>
    <row r="23" spans="1:6" x14ac:dyDescent="0.25">
      <c r="A23" t="s">
        <v>19</v>
      </c>
      <c r="B23" t="s">
        <v>3124</v>
      </c>
      <c r="C23" s="20">
        <v>190</v>
      </c>
      <c r="D23" t="s">
        <v>4236</v>
      </c>
      <c r="E23" s="10" t="s">
        <v>4241</v>
      </c>
      <c r="F23" s="10" t="s">
        <v>8943</v>
      </c>
    </row>
    <row r="24" spans="1:6" x14ac:dyDescent="0.25">
      <c r="A24" t="s">
        <v>20</v>
      </c>
      <c r="B24" t="s">
        <v>3124</v>
      </c>
      <c r="C24" s="20">
        <v>1138</v>
      </c>
      <c r="D24" t="s">
        <v>4237</v>
      </c>
      <c r="E24" s="10" t="s">
        <v>4241</v>
      </c>
      <c r="F24" s="10" t="s">
        <v>8944</v>
      </c>
    </row>
    <row r="25" spans="1:6" x14ac:dyDescent="0.25">
      <c r="A25" t="s">
        <v>21</v>
      </c>
      <c r="B25" t="s">
        <v>3124</v>
      </c>
      <c r="C25" s="20">
        <v>1643</v>
      </c>
      <c r="D25" t="s">
        <v>4238</v>
      </c>
      <c r="E25" s="10" t="s">
        <v>4241</v>
      </c>
      <c r="F25" s="10" t="s">
        <v>8945</v>
      </c>
    </row>
    <row r="26" spans="1:6" x14ac:dyDescent="0.25">
      <c r="A26" t="s">
        <v>3159</v>
      </c>
      <c r="B26" t="s">
        <v>3123</v>
      </c>
      <c r="C26" s="20">
        <v>185</v>
      </c>
      <c r="D26" t="s">
        <v>4239</v>
      </c>
      <c r="E26" s="10" t="s">
        <v>4241</v>
      </c>
      <c r="F26" s="10" t="s">
        <v>8946</v>
      </c>
    </row>
    <row r="27" spans="1:6" x14ac:dyDescent="0.25">
      <c r="A27" t="s">
        <v>3160</v>
      </c>
      <c r="B27" t="s">
        <v>3123</v>
      </c>
      <c r="C27" s="20">
        <v>140</v>
      </c>
      <c r="D27" t="s">
        <v>4240</v>
      </c>
      <c r="E27" s="10" t="s">
        <v>4241</v>
      </c>
      <c r="F27" s="10" t="s">
        <v>8947</v>
      </c>
    </row>
    <row r="28" spans="1:6" x14ac:dyDescent="0.25">
      <c r="A28" t="s">
        <v>3161</v>
      </c>
      <c r="B28" t="s">
        <v>3124</v>
      </c>
      <c r="C28" s="20">
        <v>21</v>
      </c>
      <c r="D28" t="s">
        <v>4241</v>
      </c>
      <c r="E28" s="10" t="s">
        <v>4241</v>
      </c>
      <c r="F28" s="10" t="s">
        <v>8948</v>
      </c>
    </row>
    <row r="29" spans="1:6" x14ac:dyDescent="0.25">
      <c r="A29" t="s">
        <v>22</v>
      </c>
      <c r="B29" t="s">
        <v>3124</v>
      </c>
      <c r="C29" s="20">
        <v>1633</v>
      </c>
      <c r="D29" t="s">
        <v>4242</v>
      </c>
      <c r="E29" s="10" t="s">
        <v>4241</v>
      </c>
      <c r="F29" s="10" t="s">
        <v>8949</v>
      </c>
    </row>
    <row r="30" spans="1:6" x14ac:dyDescent="0.25">
      <c r="A30" t="s">
        <v>23</v>
      </c>
      <c r="B30" t="s">
        <v>3124</v>
      </c>
      <c r="C30" s="20">
        <v>912</v>
      </c>
      <c r="D30" t="s">
        <v>4243</v>
      </c>
      <c r="E30" s="10" t="s">
        <v>4241</v>
      </c>
      <c r="F30" s="10" t="s">
        <v>8950</v>
      </c>
    </row>
    <row r="31" spans="1:6" x14ac:dyDescent="0.25">
      <c r="A31" t="s">
        <v>24</v>
      </c>
      <c r="B31" t="s">
        <v>3123</v>
      </c>
      <c r="C31" s="20">
        <v>1690</v>
      </c>
      <c r="D31" t="s">
        <v>4244</v>
      </c>
      <c r="E31" s="10" t="s">
        <v>4564</v>
      </c>
      <c r="F31" s="10" t="s">
        <v>8951</v>
      </c>
    </row>
    <row r="32" spans="1:6" x14ac:dyDescent="0.25">
      <c r="A32" t="s">
        <v>25</v>
      </c>
      <c r="B32" t="s">
        <v>3123</v>
      </c>
      <c r="C32" s="20">
        <v>3356</v>
      </c>
      <c r="D32" t="s">
        <v>4245</v>
      </c>
      <c r="E32" s="10" t="s">
        <v>7527</v>
      </c>
      <c r="F32" s="10" t="s">
        <v>8952</v>
      </c>
    </row>
    <row r="33" spans="1:6" x14ac:dyDescent="0.25">
      <c r="A33" t="s">
        <v>3971</v>
      </c>
      <c r="B33" t="s">
        <v>3123</v>
      </c>
      <c r="C33" s="20">
        <v>879</v>
      </c>
      <c r="D33" t="s">
        <v>12104</v>
      </c>
      <c r="E33" s="10" t="s">
        <v>12104</v>
      </c>
      <c r="F33" s="10" t="s">
        <v>12104</v>
      </c>
    </row>
    <row r="34" spans="1:6" x14ac:dyDescent="0.25">
      <c r="A34" t="s">
        <v>3162</v>
      </c>
      <c r="B34" t="s">
        <v>3123</v>
      </c>
      <c r="C34" s="20">
        <v>40</v>
      </c>
      <c r="D34" t="s">
        <v>4246</v>
      </c>
      <c r="E34" s="10" t="s">
        <v>7528</v>
      </c>
      <c r="F34" s="10" t="s">
        <v>8953</v>
      </c>
    </row>
    <row r="35" spans="1:6" x14ac:dyDescent="0.25">
      <c r="A35" t="s">
        <v>26</v>
      </c>
      <c r="B35" t="s">
        <v>3123</v>
      </c>
      <c r="C35" s="20">
        <v>4805</v>
      </c>
      <c r="D35" t="s">
        <v>4247</v>
      </c>
      <c r="E35" s="10" t="s">
        <v>7529</v>
      </c>
      <c r="F35" s="10" t="s">
        <v>8954</v>
      </c>
    </row>
    <row r="36" spans="1:6" x14ac:dyDescent="0.25">
      <c r="A36" t="s">
        <v>27</v>
      </c>
      <c r="B36" t="s">
        <v>3124</v>
      </c>
      <c r="C36" s="20">
        <v>471</v>
      </c>
      <c r="D36" t="s">
        <v>4248</v>
      </c>
      <c r="E36" s="10" t="s">
        <v>4241</v>
      </c>
      <c r="F36" s="10" t="s">
        <v>8955</v>
      </c>
    </row>
    <row r="37" spans="1:6" x14ac:dyDescent="0.25">
      <c r="A37" t="s">
        <v>28</v>
      </c>
      <c r="B37" t="s">
        <v>3123</v>
      </c>
      <c r="C37" s="20">
        <v>1088</v>
      </c>
      <c r="D37" t="s">
        <v>4249</v>
      </c>
      <c r="E37" s="10" t="s">
        <v>7530</v>
      </c>
      <c r="F37" s="10" t="s">
        <v>8956</v>
      </c>
    </row>
    <row r="38" spans="1:6" x14ac:dyDescent="0.25">
      <c r="A38" t="s">
        <v>29</v>
      </c>
      <c r="B38" t="s">
        <v>3123</v>
      </c>
      <c r="C38" s="20">
        <v>5185</v>
      </c>
      <c r="D38" t="s">
        <v>4250</v>
      </c>
      <c r="E38" s="10" t="s">
        <v>7531</v>
      </c>
      <c r="F38" s="10" t="s">
        <v>8957</v>
      </c>
    </row>
    <row r="39" spans="1:6" x14ac:dyDescent="0.25">
      <c r="A39" t="s">
        <v>30</v>
      </c>
      <c r="B39" t="s">
        <v>3123</v>
      </c>
      <c r="C39" s="20">
        <v>3467</v>
      </c>
      <c r="D39" t="s">
        <v>4251</v>
      </c>
      <c r="E39" s="10" t="s">
        <v>5681</v>
      </c>
      <c r="F39" s="10" t="s">
        <v>8958</v>
      </c>
    </row>
    <row r="40" spans="1:6" x14ac:dyDescent="0.25">
      <c r="A40" t="s">
        <v>3972</v>
      </c>
      <c r="B40" t="s">
        <v>3123</v>
      </c>
      <c r="C40" s="20"/>
      <c r="D40" t="s">
        <v>12104</v>
      </c>
      <c r="E40" s="10" t="s">
        <v>12104</v>
      </c>
      <c r="F40" s="10" t="s">
        <v>12104</v>
      </c>
    </row>
    <row r="41" spans="1:6" x14ac:dyDescent="0.25">
      <c r="A41" t="s">
        <v>31</v>
      </c>
      <c r="B41" t="s">
        <v>3124</v>
      </c>
      <c r="C41" s="20">
        <v>26</v>
      </c>
      <c r="D41" t="s">
        <v>4252</v>
      </c>
      <c r="E41" s="10" t="s">
        <v>4241</v>
      </c>
      <c r="F41" s="10" t="s">
        <v>8959</v>
      </c>
    </row>
    <row r="42" spans="1:6" x14ac:dyDescent="0.25">
      <c r="A42" t="s">
        <v>32</v>
      </c>
      <c r="B42" t="s">
        <v>3124</v>
      </c>
      <c r="C42" s="20">
        <v>69</v>
      </c>
      <c r="D42" t="s">
        <v>4253</v>
      </c>
      <c r="E42" s="10" t="s">
        <v>4241</v>
      </c>
      <c r="F42" s="10" t="s">
        <v>8960</v>
      </c>
    </row>
    <row r="43" spans="1:6" x14ac:dyDescent="0.25">
      <c r="A43" t="s">
        <v>33</v>
      </c>
      <c r="B43" t="s">
        <v>3124</v>
      </c>
      <c r="C43" s="20">
        <v>404</v>
      </c>
      <c r="D43" t="s">
        <v>4254</v>
      </c>
      <c r="E43" s="10" t="s">
        <v>4241</v>
      </c>
      <c r="F43" s="10" t="s">
        <v>8961</v>
      </c>
    </row>
    <row r="44" spans="1:6" x14ac:dyDescent="0.25">
      <c r="A44" t="s">
        <v>3163</v>
      </c>
      <c r="B44" t="s">
        <v>3123</v>
      </c>
      <c r="C44" s="20">
        <v>163</v>
      </c>
      <c r="D44" t="s">
        <v>4255</v>
      </c>
      <c r="E44" s="10" t="s">
        <v>4241</v>
      </c>
      <c r="F44" s="10" t="s">
        <v>8962</v>
      </c>
    </row>
    <row r="45" spans="1:6" x14ac:dyDescent="0.25">
      <c r="A45" t="s">
        <v>34</v>
      </c>
      <c r="B45" t="s">
        <v>3124</v>
      </c>
      <c r="C45" s="20">
        <v>1556</v>
      </c>
      <c r="D45" t="s">
        <v>4256</v>
      </c>
      <c r="E45" s="10" t="s">
        <v>4335</v>
      </c>
      <c r="F45" s="10" t="s">
        <v>8963</v>
      </c>
    </row>
    <row r="46" spans="1:6" x14ac:dyDescent="0.25">
      <c r="A46" t="s">
        <v>35</v>
      </c>
      <c r="B46" t="s">
        <v>3124</v>
      </c>
      <c r="C46" s="20">
        <v>416</v>
      </c>
      <c r="D46" t="s">
        <v>4257</v>
      </c>
      <c r="E46" s="10" t="s">
        <v>7532</v>
      </c>
      <c r="F46" s="10" t="s">
        <v>8964</v>
      </c>
    </row>
    <row r="47" spans="1:6" x14ac:dyDescent="0.25">
      <c r="A47" t="s">
        <v>36</v>
      </c>
      <c r="B47" t="s">
        <v>3124</v>
      </c>
      <c r="C47" s="20">
        <v>813</v>
      </c>
      <c r="D47" t="s">
        <v>4258</v>
      </c>
      <c r="E47" s="10" t="s">
        <v>4241</v>
      </c>
      <c r="F47" s="10" t="s">
        <v>8965</v>
      </c>
    </row>
    <row r="48" spans="1:6" x14ac:dyDescent="0.25">
      <c r="A48" t="s">
        <v>37</v>
      </c>
      <c r="B48" t="s">
        <v>3123</v>
      </c>
      <c r="C48" s="20">
        <v>3043</v>
      </c>
      <c r="D48" t="s">
        <v>4259</v>
      </c>
      <c r="E48" s="10" t="s">
        <v>6702</v>
      </c>
      <c r="F48" s="10" t="s">
        <v>8966</v>
      </c>
    </row>
    <row r="49" spans="1:6" x14ac:dyDescent="0.25">
      <c r="A49" t="s">
        <v>38</v>
      </c>
      <c r="B49" t="s">
        <v>3123</v>
      </c>
      <c r="C49" s="20">
        <v>3059</v>
      </c>
      <c r="D49" t="s">
        <v>4260</v>
      </c>
      <c r="E49" s="10" t="s">
        <v>7533</v>
      </c>
      <c r="F49" s="10" t="s">
        <v>7112</v>
      </c>
    </row>
    <row r="50" spans="1:6" x14ac:dyDescent="0.25">
      <c r="A50" t="s">
        <v>3164</v>
      </c>
      <c r="B50" t="s">
        <v>3123</v>
      </c>
      <c r="C50" s="20">
        <v>64</v>
      </c>
      <c r="D50" t="s">
        <v>4261</v>
      </c>
      <c r="E50" s="10" t="s">
        <v>7534</v>
      </c>
      <c r="F50" s="10" t="s">
        <v>8967</v>
      </c>
    </row>
    <row r="51" spans="1:6" x14ac:dyDescent="0.25">
      <c r="A51" t="s">
        <v>39</v>
      </c>
      <c r="B51" t="s">
        <v>3124</v>
      </c>
      <c r="C51" s="20">
        <v>1751</v>
      </c>
      <c r="D51" t="s">
        <v>4262</v>
      </c>
      <c r="E51" s="10" t="s">
        <v>4241</v>
      </c>
      <c r="F51" s="10" t="s">
        <v>8968</v>
      </c>
    </row>
    <row r="52" spans="1:6" x14ac:dyDescent="0.25">
      <c r="A52" t="s">
        <v>40</v>
      </c>
      <c r="B52" t="s">
        <v>3124</v>
      </c>
      <c r="C52" s="20">
        <v>1389</v>
      </c>
      <c r="D52" t="s">
        <v>4263</v>
      </c>
      <c r="E52" s="10" t="s">
        <v>4241</v>
      </c>
      <c r="F52" s="10" t="s">
        <v>8969</v>
      </c>
    </row>
    <row r="53" spans="1:6" x14ac:dyDescent="0.25">
      <c r="A53" t="s">
        <v>41</v>
      </c>
      <c r="B53" t="s">
        <v>3124</v>
      </c>
      <c r="C53" s="20">
        <v>2213</v>
      </c>
      <c r="D53" t="s">
        <v>4264</v>
      </c>
      <c r="E53" s="10" t="s">
        <v>4241</v>
      </c>
      <c r="F53" s="10" t="s">
        <v>8970</v>
      </c>
    </row>
    <row r="54" spans="1:6" x14ac:dyDescent="0.25">
      <c r="A54" t="s">
        <v>42</v>
      </c>
      <c r="B54" t="s">
        <v>3123</v>
      </c>
      <c r="C54" s="20">
        <v>3081</v>
      </c>
      <c r="D54" t="s">
        <v>4265</v>
      </c>
      <c r="E54" s="10" t="s">
        <v>7535</v>
      </c>
      <c r="F54" s="10" t="s">
        <v>8971</v>
      </c>
    </row>
    <row r="55" spans="1:6" x14ac:dyDescent="0.25">
      <c r="A55" t="s">
        <v>43</v>
      </c>
      <c r="B55" t="s">
        <v>3124</v>
      </c>
      <c r="C55" s="20">
        <v>1214</v>
      </c>
      <c r="D55" t="s">
        <v>4266</v>
      </c>
      <c r="E55" s="10" t="s">
        <v>4241</v>
      </c>
      <c r="F55" s="10" t="s">
        <v>8972</v>
      </c>
    </row>
    <row r="56" spans="1:6" x14ac:dyDescent="0.25">
      <c r="A56" t="s">
        <v>44</v>
      </c>
      <c r="B56" t="s">
        <v>3123</v>
      </c>
      <c r="C56" s="20">
        <v>1993</v>
      </c>
      <c r="D56" t="s">
        <v>4267</v>
      </c>
      <c r="E56" s="10" t="s">
        <v>5661</v>
      </c>
      <c r="F56" s="10" t="s">
        <v>8973</v>
      </c>
    </row>
    <row r="57" spans="1:6" x14ac:dyDescent="0.25">
      <c r="A57" t="s">
        <v>45</v>
      </c>
      <c r="B57" t="s">
        <v>3124</v>
      </c>
      <c r="C57" s="20">
        <v>2399</v>
      </c>
      <c r="D57" t="s">
        <v>4268</v>
      </c>
      <c r="E57" s="10" t="s">
        <v>4241</v>
      </c>
      <c r="F57" s="10" t="s">
        <v>8974</v>
      </c>
    </row>
    <row r="58" spans="1:6" x14ac:dyDescent="0.25">
      <c r="A58" t="s">
        <v>46</v>
      </c>
      <c r="B58" t="s">
        <v>3124</v>
      </c>
      <c r="C58" s="20">
        <v>543</v>
      </c>
      <c r="D58" t="s">
        <v>4269</v>
      </c>
      <c r="E58" s="10" t="s">
        <v>4241</v>
      </c>
      <c r="F58" s="10" t="s">
        <v>8975</v>
      </c>
    </row>
    <row r="59" spans="1:6" x14ac:dyDescent="0.25">
      <c r="A59" t="s">
        <v>47</v>
      </c>
      <c r="B59" t="s">
        <v>3123</v>
      </c>
      <c r="C59" s="20">
        <v>6744</v>
      </c>
      <c r="D59" t="s">
        <v>4270</v>
      </c>
      <c r="E59" s="10" t="s">
        <v>7536</v>
      </c>
      <c r="F59" s="10" t="s">
        <v>8976</v>
      </c>
    </row>
    <row r="60" spans="1:6" x14ac:dyDescent="0.25">
      <c r="A60" t="s">
        <v>48</v>
      </c>
      <c r="B60" t="s">
        <v>3123</v>
      </c>
      <c r="C60" s="20">
        <v>2022</v>
      </c>
      <c r="D60" t="s">
        <v>4271</v>
      </c>
      <c r="E60" s="10" t="s">
        <v>7042</v>
      </c>
      <c r="F60" s="10" t="s">
        <v>8977</v>
      </c>
    </row>
    <row r="61" spans="1:6" x14ac:dyDescent="0.25">
      <c r="A61" t="s">
        <v>49</v>
      </c>
      <c r="B61" t="s">
        <v>3124</v>
      </c>
      <c r="C61" s="20">
        <v>1848</v>
      </c>
      <c r="D61" t="s">
        <v>4272</v>
      </c>
      <c r="E61" s="10" t="s">
        <v>4241</v>
      </c>
      <c r="F61" s="10" t="s">
        <v>8978</v>
      </c>
    </row>
    <row r="62" spans="1:6" x14ac:dyDescent="0.25">
      <c r="A62" t="s">
        <v>50</v>
      </c>
      <c r="B62" t="s">
        <v>3124</v>
      </c>
      <c r="C62" s="20">
        <v>49</v>
      </c>
      <c r="D62" t="s">
        <v>4273</v>
      </c>
      <c r="E62" s="10" t="s">
        <v>4241</v>
      </c>
      <c r="F62" s="10" t="s">
        <v>8979</v>
      </c>
    </row>
    <row r="63" spans="1:6" x14ac:dyDescent="0.25">
      <c r="A63" t="s">
        <v>51</v>
      </c>
      <c r="B63" t="s">
        <v>3124</v>
      </c>
      <c r="C63" s="20">
        <v>510</v>
      </c>
      <c r="D63" t="s">
        <v>4274</v>
      </c>
      <c r="E63" s="10" t="s">
        <v>4241</v>
      </c>
      <c r="F63" s="10" t="s">
        <v>8980</v>
      </c>
    </row>
    <row r="64" spans="1:6" x14ac:dyDescent="0.25">
      <c r="A64" t="s">
        <v>52</v>
      </c>
      <c r="B64" t="s">
        <v>3123</v>
      </c>
      <c r="C64" s="20">
        <v>1630</v>
      </c>
      <c r="D64" t="s">
        <v>4275</v>
      </c>
      <c r="E64" s="10" t="s">
        <v>7537</v>
      </c>
      <c r="F64" s="10" t="s">
        <v>8981</v>
      </c>
    </row>
    <row r="65" spans="1:6" x14ac:dyDescent="0.25">
      <c r="A65" t="s">
        <v>53</v>
      </c>
      <c r="B65" t="s">
        <v>3124</v>
      </c>
      <c r="C65" s="20">
        <v>660</v>
      </c>
      <c r="D65" t="s">
        <v>4276</v>
      </c>
      <c r="E65" s="10" t="s">
        <v>4241</v>
      </c>
      <c r="F65" s="10" t="s">
        <v>4806</v>
      </c>
    </row>
    <row r="66" spans="1:6" x14ac:dyDescent="0.25">
      <c r="A66" t="s">
        <v>54</v>
      </c>
      <c r="B66" t="s">
        <v>3124</v>
      </c>
      <c r="C66" s="20">
        <v>1540</v>
      </c>
      <c r="D66" t="s">
        <v>4277</v>
      </c>
      <c r="E66" s="10" t="s">
        <v>4241</v>
      </c>
      <c r="F66" s="10" t="s">
        <v>8982</v>
      </c>
    </row>
    <row r="67" spans="1:6" x14ac:dyDescent="0.25">
      <c r="A67" t="s">
        <v>55</v>
      </c>
      <c r="B67" t="s">
        <v>3123</v>
      </c>
      <c r="C67" s="20">
        <v>995</v>
      </c>
      <c r="D67" t="s">
        <v>4269</v>
      </c>
      <c r="E67" s="10" t="s">
        <v>7538</v>
      </c>
      <c r="F67" s="10" t="s">
        <v>8983</v>
      </c>
    </row>
    <row r="68" spans="1:6" x14ac:dyDescent="0.25">
      <c r="A68" t="s">
        <v>3165</v>
      </c>
      <c r="B68" t="s">
        <v>3124</v>
      </c>
      <c r="C68" s="20">
        <v>403</v>
      </c>
      <c r="D68" t="s">
        <v>4278</v>
      </c>
      <c r="E68" s="10" t="s">
        <v>4241</v>
      </c>
      <c r="F68" s="10" t="s">
        <v>7896</v>
      </c>
    </row>
    <row r="69" spans="1:6" x14ac:dyDescent="0.25">
      <c r="A69" t="s">
        <v>3166</v>
      </c>
      <c r="B69" t="s">
        <v>3124</v>
      </c>
      <c r="C69" s="20">
        <v>533</v>
      </c>
      <c r="D69" t="s">
        <v>4279</v>
      </c>
      <c r="E69" s="10" t="s">
        <v>4241</v>
      </c>
      <c r="F69" s="10" t="s">
        <v>8984</v>
      </c>
    </row>
    <row r="70" spans="1:6" x14ac:dyDescent="0.25">
      <c r="A70" t="s">
        <v>3167</v>
      </c>
      <c r="B70" t="s">
        <v>3124</v>
      </c>
      <c r="C70" s="20">
        <v>526</v>
      </c>
      <c r="D70" t="s">
        <v>4280</v>
      </c>
      <c r="E70" s="10" t="s">
        <v>4241</v>
      </c>
      <c r="F70" s="10" t="s">
        <v>8985</v>
      </c>
    </row>
    <row r="71" spans="1:6" x14ac:dyDescent="0.25">
      <c r="A71" t="s">
        <v>3168</v>
      </c>
      <c r="B71" t="s">
        <v>3124</v>
      </c>
      <c r="C71" s="20">
        <v>474</v>
      </c>
      <c r="D71" t="s">
        <v>4281</v>
      </c>
      <c r="E71" s="10" t="s">
        <v>4241</v>
      </c>
      <c r="F71" s="10" t="s">
        <v>8986</v>
      </c>
    </row>
    <row r="72" spans="1:6" x14ac:dyDescent="0.25">
      <c r="A72" t="s">
        <v>3169</v>
      </c>
      <c r="B72" t="s">
        <v>3124</v>
      </c>
      <c r="C72" s="20">
        <v>886</v>
      </c>
      <c r="D72" t="s">
        <v>4282</v>
      </c>
      <c r="E72" s="10" t="s">
        <v>4241</v>
      </c>
      <c r="F72" s="10" t="s">
        <v>8987</v>
      </c>
    </row>
    <row r="73" spans="1:6" x14ac:dyDescent="0.25">
      <c r="A73" t="s">
        <v>3170</v>
      </c>
      <c r="B73" t="s">
        <v>3124</v>
      </c>
      <c r="C73" s="20">
        <v>397</v>
      </c>
      <c r="D73" t="s">
        <v>4283</v>
      </c>
      <c r="E73" s="10" t="s">
        <v>4241</v>
      </c>
      <c r="F73" s="10" t="s">
        <v>8276</v>
      </c>
    </row>
    <row r="74" spans="1:6" x14ac:dyDescent="0.25">
      <c r="A74" t="s">
        <v>3171</v>
      </c>
      <c r="B74" t="s">
        <v>3124</v>
      </c>
      <c r="C74" s="20">
        <v>257</v>
      </c>
      <c r="D74" t="s">
        <v>4284</v>
      </c>
      <c r="E74" s="10" t="s">
        <v>4241</v>
      </c>
      <c r="F74" s="10" t="s">
        <v>7688</v>
      </c>
    </row>
    <row r="75" spans="1:6" x14ac:dyDescent="0.25">
      <c r="A75" t="s">
        <v>3172</v>
      </c>
      <c r="B75" t="s">
        <v>3124</v>
      </c>
      <c r="C75" s="20">
        <v>243</v>
      </c>
      <c r="D75" t="s">
        <v>4285</v>
      </c>
      <c r="E75" s="10" t="s">
        <v>4241</v>
      </c>
      <c r="F75" s="10" t="s">
        <v>8988</v>
      </c>
    </row>
    <row r="76" spans="1:6" x14ac:dyDescent="0.25">
      <c r="A76" t="s">
        <v>3173</v>
      </c>
      <c r="B76" t="s">
        <v>3124</v>
      </c>
      <c r="C76" s="20">
        <v>563</v>
      </c>
      <c r="D76" t="s">
        <v>4286</v>
      </c>
      <c r="E76" s="10" t="s">
        <v>4241</v>
      </c>
      <c r="F76" s="10" t="s">
        <v>8989</v>
      </c>
    </row>
    <row r="77" spans="1:6" x14ac:dyDescent="0.25">
      <c r="A77" t="s">
        <v>3174</v>
      </c>
      <c r="B77" t="s">
        <v>3124</v>
      </c>
      <c r="C77" s="20">
        <v>491</v>
      </c>
      <c r="D77" t="s">
        <v>4287</v>
      </c>
      <c r="E77" s="10" t="s">
        <v>4241</v>
      </c>
      <c r="F77" s="10" t="s">
        <v>8990</v>
      </c>
    </row>
    <row r="78" spans="1:6" x14ac:dyDescent="0.25">
      <c r="A78" t="s">
        <v>3175</v>
      </c>
      <c r="B78" t="s">
        <v>3124</v>
      </c>
      <c r="C78" s="20">
        <v>619</v>
      </c>
      <c r="D78" t="s">
        <v>4288</v>
      </c>
      <c r="E78" s="10" t="s">
        <v>4241</v>
      </c>
      <c r="F78" s="10" t="s">
        <v>8991</v>
      </c>
    </row>
    <row r="79" spans="1:6" x14ac:dyDescent="0.25">
      <c r="A79" t="s">
        <v>3176</v>
      </c>
      <c r="B79" t="s">
        <v>3124</v>
      </c>
      <c r="C79" s="20">
        <v>406</v>
      </c>
      <c r="D79" t="s">
        <v>4289</v>
      </c>
      <c r="E79" s="10" t="s">
        <v>4241</v>
      </c>
      <c r="F79" s="10" t="s">
        <v>8992</v>
      </c>
    </row>
    <row r="80" spans="1:6" x14ac:dyDescent="0.25">
      <c r="A80" t="s">
        <v>3177</v>
      </c>
      <c r="B80" t="s">
        <v>3124</v>
      </c>
      <c r="C80" s="20">
        <v>613</v>
      </c>
      <c r="D80" t="s">
        <v>4290</v>
      </c>
      <c r="E80" s="10" t="s">
        <v>4241</v>
      </c>
      <c r="F80" s="10" t="s">
        <v>4285</v>
      </c>
    </row>
    <row r="81" spans="1:6" x14ac:dyDescent="0.25">
      <c r="A81" t="s">
        <v>3178</v>
      </c>
      <c r="B81" t="s">
        <v>3124</v>
      </c>
      <c r="C81" s="20">
        <v>398</v>
      </c>
      <c r="D81" t="s">
        <v>4291</v>
      </c>
      <c r="E81" s="10" t="s">
        <v>4241</v>
      </c>
      <c r="F81" s="10" t="s">
        <v>8993</v>
      </c>
    </row>
    <row r="82" spans="1:6" x14ac:dyDescent="0.25">
      <c r="A82" t="s">
        <v>3179</v>
      </c>
      <c r="B82" t="s">
        <v>3124</v>
      </c>
      <c r="C82" s="20">
        <v>651</v>
      </c>
      <c r="D82" t="s">
        <v>4292</v>
      </c>
      <c r="E82" s="10" t="s">
        <v>4241</v>
      </c>
      <c r="F82" s="10" t="s">
        <v>8522</v>
      </c>
    </row>
    <row r="83" spans="1:6" x14ac:dyDescent="0.25">
      <c r="A83" t="s">
        <v>3180</v>
      </c>
      <c r="B83" t="s">
        <v>3124</v>
      </c>
      <c r="C83" s="20">
        <v>394</v>
      </c>
      <c r="D83" t="s">
        <v>4293</v>
      </c>
      <c r="E83" s="10" t="s">
        <v>4241</v>
      </c>
      <c r="F83" s="10" t="s">
        <v>8994</v>
      </c>
    </row>
    <row r="84" spans="1:6" x14ac:dyDescent="0.25">
      <c r="A84" t="s">
        <v>3181</v>
      </c>
      <c r="B84" t="s">
        <v>3124</v>
      </c>
      <c r="C84" s="20">
        <v>298</v>
      </c>
      <c r="D84" t="s">
        <v>4294</v>
      </c>
      <c r="E84" s="10" t="s">
        <v>4241</v>
      </c>
      <c r="F84" s="10" t="s">
        <v>8995</v>
      </c>
    </row>
    <row r="85" spans="1:6" x14ac:dyDescent="0.25">
      <c r="A85" t="s">
        <v>3182</v>
      </c>
      <c r="B85" t="s">
        <v>3124</v>
      </c>
      <c r="C85" s="20">
        <v>349</v>
      </c>
      <c r="D85" t="s">
        <v>4295</v>
      </c>
      <c r="E85" s="10" t="s">
        <v>4241</v>
      </c>
      <c r="F85" s="10" t="s">
        <v>8587</v>
      </c>
    </row>
    <row r="86" spans="1:6" x14ac:dyDescent="0.25">
      <c r="A86" t="s">
        <v>3183</v>
      </c>
      <c r="B86" t="s">
        <v>3124</v>
      </c>
      <c r="C86" s="20">
        <v>435</v>
      </c>
      <c r="D86" t="s">
        <v>4296</v>
      </c>
      <c r="E86" s="10" t="s">
        <v>4241</v>
      </c>
      <c r="F86" s="10" t="s">
        <v>8996</v>
      </c>
    </row>
    <row r="87" spans="1:6" x14ac:dyDescent="0.25">
      <c r="A87" t="s">
        <v>3184</v>
      </c>
      <c r="B87" t="s">
        <v>3124</v>
      </c>
      <c r="C87" s="20">
        <v>512</v>
      </c>
      <c r="D87" t="s">
        <v>4297</v>
      </c>
      <c r="E87" s="10" t="s">
        <v>4241</v>
      </c>
      <c r="F87" s="10" t="s">
        <v>8912</v>
      </c>
    </row>
    <row r="88" spans="1:6" x14ac:dyDescent="0.25">
      <c r="A88" t="s">
        <v>3185</v>
      </c>
      <c r="B88" t="s">
        <v>3124</v>
      </c>
      <c r="C88" s="20">
        <v>872</v>
      </c>
      <c r="D88" t="s">
        <v>4298</v>
      </c>
      <c r="E88" s="10" t="s">
        <v>4241</v>
      </c>
      <c r="F88" s="10" t="s">
        <v>8997</v>
      </c>
    </row>
    <row r="89" spans="1:6" x14ac:dyDescent="0.25">
      <c r="A89" t="s">
        <v>56</v>
      </c>
      <c r="B89" t="s">
        <v>3124</v>
      </c>
      <c r="C89" s="20">
        <v>2495</v>
      </c>
      <c r="D89" t="s">
        <v>4299</v>
      </c>
      <c r="E89" s="10" t="s">
        <v>4241</v>
      </c>
      <c r="F89" s="10" t="s">
        <v>8998</v>
      </c>
    </row>
    <row r="90" spans="1:6" x14ac:dyDescent="0.25">
      <c r="A90" t="s">
        <v>57</v>
      </c>
      <c r="B90" t="s">
        <v>3124</v>
      </c>
      <c r="C90" s="20">
        <v>1689</v>
      </c>
      <c r="D90" t="s">
        <v>4300</v>
      </c>
      <c r="E90" s="10" t="s">
        <v>4241</v>
      </c>
      <c r="F90" s="10" t="s">
        <v>8999</v>
      </c>
    </row>
    <row r="91" spans="1:6" x14ac:dyDescent="0.25">
      <c r="A91" t="s">
        <v>58</v>
      </c>
      <c r="B91" t="s">
        <v>3123</v>
      </c>
      <c r="C91" s="20">
        <v>3866</v>
      </c>
      <c r="D91" t="s">
        <v>4301</v>
      </c>
      <c r="E91" s="10" t="s">
        <v>7539</v>
      </c>
      <c r="F91" s="10" t="s">
        <v>9000</v>
      </c>
    </row>
    <row r="92" spans="1:6" x14ac:dyDescent="0.25">
      <c r="A92" t="s">
        <v>59</v>
      </c>
      <c r="B92" t="s">
        <v>3123</v>
      </c>
      <c r="C92" s="20">
        <v>5916</v>
      </c>
      <c r="D92" t="s">
        <v>4302</v>
      </c>
      <c r="E92" s="10" t="s">
        <v>7540</v>
      </c>
      <c r="F92" s="10" t="s">
        <v>9001</v>
      </c>
    </row>
    <row r="93" spans="1:6" x14ac:dyDescent="0.25">
      <c r="A93" t="s">
        <v>60</v>
      </c>
      <c r="B93" t="s">
        <v>3124</v>
      </c>
      <c r="C93" s="20">
        <v>1140</v>
      </c>
      <c r="D93" t="s">
        <v>4303</v>
      </c>
      <c r="E93" s="10" t="s">
        <v>4241</v>
      </c>
      <c r="F93" s="10" t="s">
        <v>9002</v>
      </c>
    </row>
    <row r="94" spans="1:6" x14ac:dyDescent="0.25">
      <c r="A94" t="s">
        <v>61</v>
      </c>
      <c r="B94" t="s">
        <v>3124</v>
      </c>
      <c r="C94" s="20">
        <v>374</v>
      </c>
      <c r="D94" t="s">
        <v>4304</v>
      </c>
      <c r="E94" s="10" t="s">
        <v>4241</v>
      </c>
      <c r="F94" s="10" t="s">
        <v>9003</v>
      </c>
    </row>
    <row r="95" spans="1:6" x14ac:dyDescent="0.25">
      <c r="A95" t="s">
        <v>3186</v>
      </c>
      <c r="B95" t="s">
        <v>3124</v>
      </c>
      <c r="C95" s="20">
        <v>260</v>
      </c>
      <c r="D95" t="s">
        <v>4305</v>
      </c>
      <c r="E95" s="10" t="s">
        <v>7541</v>
      </c>
      <c r="F95" s="10" t="s">
        <v>9004</v>
      </c>
    </row>
    <row r="96" spans="1:6" x14ac:dyDescent="0.25">
      <c r="A96" t="s">
        <v>62</v>
      </c>
      <c r="B96" t="s">
        <v>3124</v>
      </c>
      <c r="C96" s="20">
        <v>338</v>
      </c>
      <c r="D96" t="s">
        <v>4306</v>
      </c>
      <c r="E96" s="10" t="s">
        <v>4241</v>
      </c>
      <c r="F96" s="10" t="s">
        <v>9005</v>
      </c>
    </row>
    <row r="97" spans="1:6" x14ac:dyDescent="0.25">
      <c r="A97" t="s">
        <v>63</v>
      </c>
      <c r="B97" t="s">
        <v>3124</v>
      </c>
      <c r="C97" s="20">
        <v>290</v>
      </c>
      <c r="D97" t="s">
        <v>4307</v>
      </c>
      <c r="E97" s="10" t="s">
        <v>4241</v>
      </c>
      <c r="F97" s="10" t="s">
        <v>9006</v>
      </c>
    </row>
    <row r="98" spans="1:6" x14ac:dyDescent="0.25">
      <c r="A98" t="s">
        <v>64</v>
      </c>
      <c r="B98" t="s">
        <v>3124</v>
      </c>
      <c r="C98" s="20">
        <v>109</v>
      </c>
      <c r="D98" t="s">
        <v>4308</v>
      </c>
      <c r="E98" s="10" t="s">
        <v>4241</v>
      </c>
      <c r="F98" s="10" t="s">
        <v>9007</v>
      </c>
    </row>
    <row r="99" spans="1:6" x14ac:dyDescent="0.25">
      <c r="A99" t="s">
        <v>65</v>
      </c>
      <c r="B99" t="s">
        <v>3124</v>
      </c>
      <c r="C99" s="20">
        <v>39</v>
      </c>
      <c r="D99" t="s">
        <v>4309</v>
      </c>
      <c r="E99" s="10" t="s">
        <v>4241</v>
      </c>
      <c r="F99" s="10" t="s">
        <v>9008</v>
      </c>
    </row>
    <row r="100" spans="1:6" x14ac:dyDescent="0.25">
      <c r="A100" t="s">
        <v>66</v>
      </c>
      <c r="B100" t="s">
        <v>3124</v>
      </c>
      <c r="C100" s="20">
        <v>3150</v>
      </c>
      <c r="D100" t="s">
        <v>4310</v>
      </c>
      <c r="E100" s="10" t="s">
        <v>4241</v>
      </c>
      <c r="F100" s="10" t="s">
        <v>9009</v>
      </c>
    </row>
    <row r="101" spans="1:6" x14ac:dyDescent="0.25">
      <c r="A101" t="s">
        <v>3973</v>
      </c>
      <c r="B101" t="s">
        <v>3124</v>
      </c>
      <c r="C101" s="20"/>
      <c r="D101" t="s">
        <v>12104</v>
      </c>
      <c r="E101" s="10" t="s">
        <v>12104</v>
      </c>
      <c r="F101" s="10" t="s">
        <v>12104</v>
      </c>
    </row>
    <row r="102" spans="1:6" x14ac:dyDescent="0.25">
      <c r="A102" t="s">
        <v>67</v>
      </c>
      <c r="B102" t="s">
        <v>3124</v>
      </c>
      <c r="C102" s="20">
        <v>81</v>
      </c>
      <c r="D102" t="s">
        <v>4311</v>
      </c>
      <c r="E102" s="10" t="s">
        <v>7542</v>
      </c>
      <c r="F102" s="10" t="s">
        <v>9010</v>
      </c>
    </row>
    <row r="103" spans="1:6" x14ac:dyDescent="0.25">
      <c r="A103" t="s">
        <v>68</v>
      </c>
      <c r="B103" t="s">
        <v>3124</v>
      </c>
      <c r="C103" s="20">
        <v>336</v>
      </c>
      <c r="D103" t="s">
        <v>4312</v>
      </c>
      <c r="E103" s="10" t="s">
        <v>4241</v>
      </c>
      <c r="F103" s="10" t="s">
        <v>4833</v>
      </c>
    </row>
    <row r="104" spans="1:6" x14ac:dyDescent="0.25">
      <c r="A104" t="s">
        <v>3974</v>
      </c>
      <c r="B104" t="s">
        <v>3124</v>
      </c>
      <c r="C104" s="20"/>
      <c r="D104" t="s">
        <v>12104</v>
      </c>
      <c r="E104" s="10" t="s">
        <v>12104</v>
      </c>
      <c r="F104" s="10" t="s">
        <v>12104</v>
      </c>
    </row>
    <row r="105" spans="1:6" x14ac:dyDescent="0.25">
      <c r="A105" t="s">
        <v>3187</v>
      </c>
      <c r="B105" t="s">
        <v>3124</v>
      </c>
      <c r="C105" s="20">
        <v>72</v>
      </c>
      <c r="D105" t="s">
        <v>4313</v>
      </c>
      <c r="E105" s="10" t="s">
        <v>7185</v>
      </c>
      <c r="F105" s="10" t="s">
        <v>9011</v>
      </c>
    </row>
    <row r="106" spans="1:6" x14ac:dyDescent="0.25">
      <c r="A106" t="s">
        <v>69</v>
      </c>
      <c r="B106" t="s">
        <v>3124</v>
      </c>
      <c r="C106" s="20">
        <v>2867</v>
      </c>
      <c r="D106" t="s">
        <v>4314</v>
      </c>
      <c r="E106" s="10" t="s">
        <v>4241</v>
      </c>
      <c r="F106" s="10" t="s">
        <v>9012</v>
      </c>
    </row>
    <row r="107" spans="1:6" x14ac:dyDescent="0.25">
      <c r="A107" t="s">
        <v>70</v>
      </c>
      <c r="B107" t="s">
        <v>3124</v>
      </c>
      <c r="C107" s="20">
        <v>187</v>
      </c>
      <c r="D107" t="s">
        <v>4315</v>
      </c>
      <c r="E107" s="10" t="s">
        <v>4241</v>
      </c>
      <c r="F107" s="10" t="s">
        <v>9013</v>
      </c>
    </row>
    <row r="108" spans="1:6" x14ac:dyDescent="0.25">
      <c r="A108" t="s">
        <v>71</v>
      </c>
      <c r="B108" t="s">
        <v>3124</v>
      </c>
      <c r="C108" s="20">
        <v>1829</v>
      </c>
      <c r="D108" t="s">
        <v>4316</v>
      </c>
      <c r="E108" s="10" t="s">
        <v>4241</v>
      </c>
      <c r="F108" s="10" t="s">
        <v>9014</v>
      </c>
    </row>
    <row r="109" spans="1:6" x14ac:dyDescent="0.25">
      <c r="A109" t="s">
        <v>72</v>
      </c>
      <c r="B109" t="s">
        <v>3123</v>
      </c>
      <c r="C109" s="20">
        <v>19477</v>
      </c>
      <c r="D109" t="s">
        <v>4317</v>
      </c>
      <c r="E109" s="10" t="s">
        <v>7543</v>
      </c>
      <c r="F109" s="10" t="s">
        <v>9015</v>
      </c>
    </row>
    <row r="110" spans="1:6" x14ac:dyDescent="0.25">
      <c r="A110" t="s">
        <v>73</v>
      </c>
      <c r="B110" t="s">
        <v>3124</v>
      </c>
      <c r="C110" s="20">
        <v>12330</v>
      </c>
      <c r="D110" t="s">
        <v>4318</v>
      </c>
      <c r="E110" s="10" t="s">
        <v>4241</v>
      </c>
      <c r="F110" s="10" t="s">
        <v>9016</v>
      </c>
    </row>
    <row r="111" spans="1:6" x14ac:dyDescent="0.25">
      <c r="A111" t="s">
        <v>74</v>
      </c>
      <c r="B111" t="s">
        <v>3124</v>
      </c>
      <c r="C111" s="20">
        <v>1914</v>
      </c>
      <c r="D111" t="s">
        <v>4319</v>
      </c>
      <c r="E111" s="10" t="s">
        <v>4241</v>
      </c>
      <c r="F111" s="10" t="s">
        <v>9017</v>
      </c>
    </row>
    <row r="112" spans="1:6" x14ac:dyDescent="0.25">
      <c r="A112" t="s">
        <v>75</v>
      </c>
      <c r="B112" t="s">
        <v>3124</v>
      </c>
      <c r="C112" s="20">
        <v>413</v>
      </c>
      <c r="D112" t="s">
        <v>4320</v>
      </c>
      <c r="E112" s="10" t="s">
        <v>4241</v>
      </c>
      <c r="F112" s="10" t="s">
        <v>9018</v>
      </c>
    </row>
    <row r="113" spans="1:6" x14ac:dyDescent="0.25">
      <c r="A113" t="s">
        <v>76</v>
      </c>
      <c r="B113" t="s">
        <v>3124</v>
      </c>
      <c r="C113" s="20">
        <v>60</v>
      </c>
      <c r="D113" t="s">
        <v>4321</v>
      </c>
      <c r="E113" s="10" t="s">
        <v>4241</v>
      </c>
      <c r="F113" s="10" t="s">
        <v>9019</v>
      </c>
    </row>
    <row r="114" spans="1:6" x14ac:dyDescent="0.25">
      <c r="A114" t="s">
        <v>77</v>
      </c>
      <c r="B114" t="s">
        <v>3124</v>
      </c>
      <c r="C114" s="20">
        <v>308</v>
      </c>
      <c r="D114" t="s">
        <v>4322</v>
      </c>
      <c r="E114" s="10" t="s">
        <v>4241</v>
      </c>
      <c r="F114" s="10" t="s">
        <v>9020</v>
      </c>
    </row>
    <row r="115" spans="1:6" x14ac:dyDescent="0.25">
      <c r="A115" t="s">
        <v>78</v>
      </c>
      <c r="B115" t="s">
        <v>3124</v>
      </c>
      <c r="C115" s="20">
        <v>2121</v>
      </c>
      <c r="D115" t="s">
        <v>4324</v>
      </c>
      <c r="E115" s="10" t="s">
        <v>4241</v>
      </c>
      <c r="F115" s="10" t="s">
        <v>9022</v>
      </c>
    </row>
    <row r="116" spans="1:6" x14ac:dyDescent="0.25">
      <c r="A116" t="s">
        <v>78</v>
      </c>
      <c r="B116" t="s">
        <v>3124</v>
      </c>
      <c r="C116" s="20">
        <v>2910</v>
      </c>
      <c r="D116" t="s">
        <v>4323</v>
      </c>
      <c r="E116" s="10" t="s">
        <v>4241</v>
      </c>
      <c r="F116" s="10" t="s">
        <v>9021</v>
      </c>
    </row>
    <row r="117" spans="1:6" x14ac:dyDescent="0.25">
      <c r="A117" t="s">
        <v>79</v>
      </c>
      <c r="B117" t="s">
        <v>3124</v>
      </c>
      <c r="C117" s="20">
        <v>149</v>
      </c>
      <c r="D117" t="s">
        <v>4325</v>
      </c>
      <c r="E117" s="10" t="s">
        <v>4241</v>
      </c>
      <c r="F117" s="10" t="s">
        <v>9023</v>
      </c>
    </row>
    <row r="118" spans="1:6" x14ac:dyDescent="0.25">
      <c r="A118" t="s">
        <v>80</v>
      </c>
      <c r="B118" t="s">
        <v>3124</v>
      </c>
      <c r="C118" s="20">
        <v>304</v>
      </c>
      <c r="D118" t="s">
        <v>4326</v>
      </c>
      <c r="E118" s="10" t="s">
        <v>4241</v>
      </c>
      <c r="F118" s="10" t="s">
        <v>9024</v>
      </c>
    </row>
    <row r="119" spans="1:6" x14ac:dyDescent="0.25">
      <c r="A119" t="s">
        <v>81</v>
      </c>
      <c r="B119" t="s">
        <v>3124</v>
      </c>
      <c r="C119" s="20">
        <v>2815</v>
      </c>
      <c r="D119" t="s">
        <v>4327</v>
      </c>
      <c r="E119" s="10" t="s">
        <v>4241</v>
      </c>
      <c r="F119" s="10" t="s">
        <v>9025</v>
      </c>
    </row>
    <row r="120" spans="1:6" x14ac:dyDescent="0.25">
      <c r="A120" t="s">
        <v>82</v>
      </c>
      <c r="B120" t="s">
        <v>3123</v>
      </c>
      <c r="C120" s="20">
        <v>3225</v>
      </c>
      <c r="D120" t="s">
        <v>4328</v>
      </c>
      <c r="E120" s="10" t="s">
        <v>7544</v>
      </c>
      <c r="F120" s="10" t="s">
        <v>9026</v>
      </c>
    </row>
    <row r="121" spans="1:6" x14ac:dyDescent="0.25">
      <c r="A121" t="s">
        <v>83</v>
      </c>
      <c r="B121" t="s">
        <v>3123</v>
      </c>
      <c r="C121" s="20">
        <v>6703</v>
      </c>
      <c r="D121" t="s">
        <v>4329</v>
      </c>
      <c r="E121" s="10" t="s">
        <v>7545</v>
      </c>
      <c r="F121" s="10" t="s">
        <v>9027</v>
      </c>
    </row>
    <row r="122" spans="1:6" x14ac:dyDescent="0.25">
      <c r="A122" t="s">
        <v>84</v>
      </c>
      <c r="B122" t="s">
        <v>3124</v>
      </c>
      <c r="C122" s="20">
        <v>1205</v>
      </c>
      <c r="D122" t="s">
        <v>4330</v>
      </c>
      <c r="E122" s="10" t="s">
        <v>4241</v>
      </c>
      <c r="F122" s="10" t="s">
        <v>9028</v>
      </c>
    </row>
    <row r="123" spans="1:6" x14ac:dyDescent="0.25">
      <c r="A123" t="s">
        <v>85</v>
      </c>
      <c r="B123" t="s">
        <v>3123</v>
      </c>
      <c r="C123" s="20">
        <v>8603</v>
      </c>
      <c r="D123" t="s">
        <v>4331</v>
      </c>
      <c r="E123" s="10" t="s">
        <v>7546</v>
      </c>
      <c r="F123" s="10" t="s">
        <v>9029</v>
      </c>
    </row>
    <row r="124" spans="1:6" x14ac:dyDescent="0.25">
      <c r="A124" t="s">
        <v>3188</v>
      </c>
      <c r="B124" t="s">
        <v>3124</v>
      </c>
      <c r="C124" s="20">
        <v>25</v>
      </c>
      <c r="D124" t="s">
        <v>4332</v>
      </c>
      <c r="E124" s="10" t="s">
        <v>4241</v>
      </c>
      <c r="F124" s="10" t="s">
        <v>9030</v>
      </c>
    </row>
    <row r="125" spans="1:6" x14ac:dyDescent="0.25">
      <c r="A125" t="s">
        <v>86</v>
      </c>
      <c r="B125" t="s">
        <v>3123</v>
      </c>
      <c r="C125" s="20">
        <v>1387</v>
      </c>
      <c r="D125" t="s">
        <v>4333</v>
      </c>
      <c r="E125" s="10" t="s">
        <v>7547</v>
      </c>
      <c r="F125" s="10" t="s">
        <v>9031</v>
      </c>
    </row>
    <row r="126" spans="1:6" x14ac:dyDescent="0.25">
      <c r="A126" t="s">
        <v>87</v>
      </c>
      <c r="B126" t="s">
        <v>3123</v>
      </c>
      <c r="C126" s="20">
        <v>5683</v>
      </c>
      <c r="D126" t="s">
        <v>4334</v>
      </c>
      <c r="E126" s="10" t="s">
        <v>7548</v>
      </c>
      <c r="F126" s="10" t="s">
        <v>9032</v>
      </c>
    </row>
    <row r="127" spans="1:6" x14ac:dyDescent="0.25">
      <c r="A127" t="s">
        <v>88</v>
      </c>
      <c r="B127" t="s">
        <v>3123</v>
      </c>
      <c r="C127" s="20">
        <v>9150</v>
      </c>
      <c r="D127" t="s">
        <v>4335</v>
      </c>
      <c r="E127" s="10" t="s">
        <v>7549</v>
      </c>
      <c r="F127" s="10" t="s">
        <v>9033</v>
      </c>
    </row>
    <row r="128" spans="1:6" x14ac:dyDescent="0.25">
      <c r="A128" t="s">
        <v>89</v>
      </c>
      <c r="B128" t="s">
        <v>3124</v>
      </c>
      <c r="C128" s="20">
        <v>266</v>
      </c>
      <c r="D128" t="s">
        <v>4336</v>
      </c>
      <c r="E128" s="10" t="s">
        <v>4241</v>
      </c>
      <c r="F128" s="10" t="s">
        <v>9034</v>
      </c>
    </row>
    <row r="129" spans="1:6" x14ac:dyDescent="0.25">
      <c r="A129" t="s">
        <v>3975</v>
      </c>
      <c r="B129" t="s">
        <v>3124</v>
      </c>
      <c r="C129" s="20">
        <v>107</v>
      </c>
      <c r="D129" t="s">
        <v>12104</v>
      </c>
      <c r="E129" s="10" t="s">
        <v>12104</v>
      </c>
      <c r="F129" s="10" t="s">
        <v>12104</v>
      </c>
    </row>
    <row r="130" spans="1:6" x14ac:dyDescent="0.25">
      <c r="A130" t="s">
        <v>3976</v>
      </c>
      <c r="B130" t="s">
        <v>3124</v>
      </c>
      <c r="C130" s="20">
        <v>774</v>
      </c>
      <c r="D130" t="s">
        <v>12104</v>
      </c>
      <c r="E130" s="10" t="s">
        <v>12104</v>
      </c>
      <c r="F130" s="10" t="s">
        <v>12104</v>
      </c>
    </row>
    <row r="131" spans="1:6" x14ac:dyDescent="0.25">
      <c r="A131" t="s">
        <v>3977</v>
      </c>
      <c r="B131" t="s">
        <v>3124</v>
      </c>
      <c r="C131" s="20">
        <v>117</v>
      </c>
      <c r="D131" t="s">
        <v>12104</v>
      </c>
      <c r="E131" s="10" t="s">
        <v>12104</v>
      </c>
      <c r="F131" s="10" t="s">
        <v>12104</v>
      </c>
    </row>
    <row r="132" spans="1:6" x14ac:dyDescent="0.25">
      <c r="A132" t="s">
        <v>3978</v>
      </c>
      <c r="B132" t="s">
        <v>3124</v>
      </c>
      <c r="C132" s="20">
        <v>586</v>
      </c>
      <c r="D132" t="s">
        <v>12104</v>
      </c>
      <c r="E132" s="10" t="s">
        <v>12104</v>
      </c>
      <c r="F132" s="10" t="s">
        <v>12104</v>
      </c>
    </row>
    <row r="133" spans="1:6" x14ac:dyDescent="0.25">
      <c r="A133" t="s">
        <v>3979</v>
      </c>
      <c r="B133" t="s">
        <v>3124</v>
      </c>
      <c r="C133" s="20">
        <v>113</v>
      </c>
      <c r="D133" t="s">
        <v>12104</v>
      </c>
      <c r="E133" s="10" t="s">
        <v>12104</v>
      </c>
      <c r="F133" s="10" t="s">
        <v>12104</v>
      </c>
    </row>
    <row r="134" spans="1:6" x14ac:dyDescent="0.25">
      <c r="A134" t="s">
        <v>3980</v>
      </c>
      <c r="B134" t="s">
        <v>3124</v>
      </c>
      <c r="C134" s="20">
        <v>411</v>
      </c>
      <c r="D134" t="s">
        <v>12104</v>
      </c>
      <c r="E134" s="10" t="s">
        <v>12104</v>
      </c>
      <c r="F134" s="10" t="s">
        <v>12104</v>
      </c>
    </row>
    <row r="135" spans="1:6" x14ac:dyDescent="0.25">
      <c r="A135" t="s">
        <v>3981</v>
      </c>
      <c r="B135" t="s">
        <v>3124</v>
      </c>
      <c r="C135" s="20">
        <v>477</v>
      </c>
      <c r="D135" t="s">
        <v>12104</v>
      </c>
      <c r="E135" s="10" t="s">
        <v>12104</v>
      </c>
      <c r="F135" s="10" t="s">
        <v>12104</v>
      </c>
    </row>
    <row r="136" spans="1:6" x14ac:dyDescent="0.25">
      <c r="A136" t="s">
        <v>3982</v>
      </c>
      <c r="B136" t="s">
        <v>3124</v>
      </c>
      <c r="C136" s="20"/>
      <c r="D136" t="s">
        <v>12104</v>
      </c>
      <c r="E136" s="10" t="s">
        <v>12104</v>
      </c>
      <c r="F136" s="10" t="s">
        <v>12104</v>
      </c>
    </row>
    <row r="137" spans="1:6" x14ac:dyDescent="0.25">
      <c r="A137" t="s">
        <v>3189</v>
      </c>
      <c r="B137" t="s">
        <v>3123</v>
      </c>
      <c r="C137" s="20">
        <v>23</v>
      </c>
      <c r="D137" t="s">
        <v>4337</v>
      </c>
      <c r="E137" s="10" t="s">
        <v>4241</v>
      </c>
      <c r="F137" s="10" t="s">
        <v>9035</v>
      </c>
    </row>
    <row r="138" spans="1:6" x14ac:dyDescent="0.25">
      <c r="A138" t="s">
        <v>90</v>
      </c>
      <c r="B138" t="s">
        <v>3124</v>
      </c>
      <c r="C138" s="20">
        <v>958</v>
      </c>
      <c r="D138" t="s">
        <v>4338</v>
      </c>
      <c r="E138" s="10" t="s">
        <v>4241</v>
      </c>
      <c r="F138" s="10" t="s">
        <v>9036</v>
      </c>
    </row>
    <row r="139" spans="1:6" x14ac:dyDescent="0.25">
      <c r="A139" t="s">
        <v>3190</v>
      </c>
      <c r="B139" t="s">
        <v>3123</v>
      </c>
      <c r="C139" s="20">
        <v>284</v>
      </c>
      <c r="D139" t="s">
        <v>4339</v>
      </c>
      <c r="E139" s="10" t="s">
        <v>6748</v>
      </c>
      <c r="F139" s="10" t="s">
        <v>9037</v>
      </c>
    </row>
    <row r="140" spans="1:6" x14ac:dyDescent="0.25">
      <c r="A140" t="s">
        <v>91</v>
      </c>
      <c r="B140" t="s">
        <v>3124</v>
      </c>
      <c r="C140" s="20">
        <v>238</v>
      </c>
      <c r="D140" t="s">
        <v>4340</v>
      </c>
      <c r="E140" s="10" t="s">
        <v>4241</v>
      </c>
      <c r="F140" s="10" t="s">
        <v>7058</v>
      </c>
    </row>
    <row r="141" spans="1:6" x14ac:dyDescent="0.25">
      <c r="A141" t="s">
        <v>92</v>
      </c>
      <c r="B141" t="s">
        <v>3124</v>
      </c>
      <c r="C141" s="20">
        <v>202</v>
      </c>
      <c r="D141" t="s">
        <v>4341</v>
      </c>
      <c r="E141" s="10" t="s">
        <v>4241</v>
      </c>
      <c r="F141" s="10" t="s">
        <v>9038</v>
      </c>
    </row>
    <row r="142" spans="1:6" x14ac:dyDescent="0.25">
      <c r="A142" t="s">
        <v>93</v>
      </c>
      <c r="B142" t="s">
        <v>3124</v>
      </c>
      <c r="C142" s="20">
        <v>112</v>
      </c>
      <c r="D142" t="s">
        <v>4342</v>
      </c>
      <c r="E142" s="10" t="s">
        <v>4241</v>
      </c>
      <c r="F142" s="10" t="s">
        <v>9039</v>
      </c>
    </row>
    <row r="143" spans="1:6" x14ac:dyDescent="0.25">
      <c r="A143" t="s">
        <v>94</v>
      </c>
      <c r="B143" t="s">
        <v>3123</v>
      </c>
      <c r="C143" s="20">
        <v>17895</v>
      </c>
      <c r="D143" t="s">
        <v>4343</v>
      </c>
      <c r="E143" s="10" t="s">
        <v>7550</v>
      </c>
      <c r="F143" s="10" t="s">
        <v>9040</v>
      </c>
    </row>
    <row r="144" spans="1:6" x14ac:dyDescent="0.25">
      <c r="A144" t="s">
        <v>3191</v>
      </c>
      <c r="B144" t="s">
        <v>3123</v>
      </c>
      <c r="C144" s="20">
        <v>169</v>
      </c>
      <c r="D144" t="s">
        <v>4344</v>
      </c>
      <c r="E144" s="10" t="s">
        <v>7551</v>
      </c>
      <c r="F144" s="10" t="s">
        <v>9041</v>
      </c>
    </row>
    <row r="145" spans="1:6" x14ac:dyDescent="0.25">
      <c r="A145" t="s">
        <v>95</v>
      </c>
      <c r="B145" t="s">
        <v>3124</v>
      </c>
      <c r="C145" s="20">
        <v>1611</v>
      </c>
      <c r="D145" t="s">
        <v>4346</v>
      </c>
      <c r="E145" s="10" t="s">
        <v>4241</v>
      </c>
      <c r="F145" s="10" t="s">
        <v>9043</v>
      </c>
    </row>
    <row r="146" spans="1:6" x14ac:dyDescent="0.25">
      <c r="A146" t="s">
        <v>95</v>
      </c>
      <c r="B146" t="s">
        <v>3124</v>
      </c>
      <c r="C146" s="20">
        <v>310</v>
      </c>
      <c r="D146" t="s">
        <v>4345</v>
      </c>
      <c r="E146" s="10" t="s">
        <v>4241</v>
      </c>
      <c r="F146" s="10" t="s">
        <v>9042</v>
      </c>
    </row>
    <row r="147" spans="1:6" x14ac:dyDescent="0.25">
      <c r="A147" t="s">
        <v>96</v>
      </c>
      <c r="B147" t="s">
        <v>3124</v>
      </c>
      <c r="C147" s="20">
        <v>73</v>
      </c>
      <c r="D147" t="s">
        <v>4347</v>
      </c>
      <c r="E147" s="10" t="s">
        <v>4241</v>
      </c>
      <c r="F147" s="10" t="s">
        <v>9044</v>
      </c>
    </row>
    <row r="148" spans="1:6" x14ac:dyDescent="0.25">
      <c r="A148" t="s">
        <v>97</v>
      </c>
      <c r="B148" t="s">
        <v>3123</v>
      </c>
      <c r="C148" s="20">
        <v>5100</v>
      </c>
      <c r="D148" t="s">
        <v>4348</v>
      </c>
      <c r="E148" s="10" t="s">
        <v>4241</v>
      </c>
      <c r="F148" s="10" t="s">
        <v>9045</v>
      </c>
    </row>
    <row r="149" spans="1:6" x14ac:dyDescent="0.25">
      <c r="A149" t="s">
        <v>98</v>
      </c>
      <c r="B149" t="s">
        <v>3124</v>
      </c>
      <c r="C149" s="20">
        <v>3808</v>
      </c>
      <c r="D149" t="s">
        <v>4349</v>
      </c>
      <c r="E149" s="10" t="s">
        <v>4241</v>
      </c>
      <c r="F149" s="10" t="s">
        <v>9046</v>
      </c>
    </row>
    <row r="150" spans="1:6" x14ac:dyDescent="0.25">
      <c r="A150" t="s">
        <v>99</v>
      </c>
      <c r="B150" t="s">
        <v>3124</v>
      </c>
      <c r="C150" s="20">
        <v>108</v>
      </c>
      <c r="D150" t="s">
        <v>4350</v>
      </c>
      <c r="E150" s="10" t="s">
        <v>4241</v>
      </c>
      <c r="F150" s="10" t="s">
        <v>9047</v>
      </c>
    </row>
    <row r="151" spans="1:6" x14ac:dyDescent="0.25">
      <c r="A151" t="s">
        <v>3983</v>
      </c>
      <c r="B151" t="s">
        <v>3123</v>
      </c>
      <c r="C151" s="20"/>
      <c r="D151" t="s">
        <v>12104</v>
      </c>
      <c r="E151" s="10" t="s">
        <v>12104</v>
      </c>
      <c r="F151" s="10" t="s">
        <v>12104</v>
      </c>
    </row>
    <row r="152" spans="1:6" x14ac:dyDescent="0.25">
      <c r="A152" t="s">
        <v>100</v>
      </c>
      <c r="B152" t="s">
        <v>3124</v>
      </c>
      <c r="C152" s="20">
        <v>637</v>
      </c>
      <c r="D152" t="s">
        <v>4351</v>
      </c>
      <c r="E152" s="10" t="s">
        <v>4241</v>
      </c>
      <c r="F152" s="10" t="s">
        <v>9048</v>
      </c>
    </row>
    <row r="153" spans="1:6" x14ac:dyDescent="0.25">
      <c r="A153" t="s">
        <v>3984</v>
      </c>
      <c r="B153" t="s">
        <v>3123</v>
      </c>
      <c r="C153" s="20">
        <v>10799</v>
      </c>
      <c r="D153" t="s">
        <v>12104</v>
      </c>
      <c r="E153" s="10" t="s">
        <v>12104</v>
      </c>
      <c r="F153" s="10" t="s">
        <v>12104</v>
      </c>
    </row>
    <row r="154" spans="1:6" x14ac:dyDescent="0.25">
      <c r="A154" t="s">
        <v>3985</v>
      </c>
      <c r="B154" t="s">
        <v>3123</v>
      </c>
      <c r="C154" s="20">
        <v>3864</v>
      </c>
      <c r="D154" t="s">
        <v>12104</v>
      </c>
      <c r="E154" s="10" t="s">
        <v>12104</v>
      </c>
      <c r="F154" s="10" t="s">
        <v>12104</v>
      </c>
    </row>
    <row r="155" spans="1:6" x14ac:dyDescent="0.25">
      <c r="A155" t="s">
        <v>3986</v>
      </c>
      <c r="B155" t="s">
        <v>3123</v>
      </c>
      <c r="C155" s="20">
        <v>17294</v>
      </c>
      <c r="D155" t="s">
        <v>12104</v>
      </c>
      <c r="E155" s="10" t="s">
        <v>12104</v>
      </c>
      <c r="F155" s="10" t="s">
        <v>12104</v>
      </c>
    </row>
    <row r="156" spans="1:6" x14ac:dyDescent="0.25">
      <c r="A156" t="s">
        <v>101</v>
      </c>
      <c r="B156" t="s">
        <v>3123</v>
      </c>
      <c r="C156" s="20">
        <v>50653</v>
      </c>
      <c r="D156" t="s">
        <v>4352</v>
      </c>
      <c r="E156" s="10" t="s">
        <v>7552</v>
      </c>
      <c r="F156" s="10" t="s">
        <v>9049</v>
      </c>
    </row>
    <row r="157" spans="1:6" x14ac:dyDescent="0.25">
      <c r="A157" t="s">
        <v>3987</v>
      </c>
      <c r="B157" t="s">
        <v>3123</v>
      </c>
      <c r="C157" s="20">
        <v>3333</v>
      </c>
      <c r="D157" t="s">
        <v>12104</v>
      </c>
      <c r="E157" s="10" t="s">
        <v>12104</v>
      </c>
      <c r="F157" s="10" t="s">
        <v>12104</v>
      </c>
    </row>
    <row r="158" spans="1:6" x14ac:dyDescent="0.25">
      <c r="A158" t="s">
        <v>102</v>
      </c>
      <c r="B158" t="s">
        <v>3123</v>
      </c>
      <c r="C158" s="20">
        <v>5312</v>
      </c>
      <c r="D158" t="s">
        <v>4353</v>
      </c>
      <c r="E158" s="10" t="s">
        <v>7553</v>
      </c>
      <c r="F158" s="10" t="s">
        <v>9050</v>
      </c>
    </row>
    <row r="159" spans="1:6" x14ac:dyDescent="0.25">
      <c r="A159" t="s">
        <v>103</v>
      </c>
      <c r="B159" t="s">
        <v>3124</v>
      </c>
      <c r="C159" s="20">
        <v>891</v>
      </c>
      <c r="D159" t="s">
        <v>4354</v>
      </c>
      <c r="E159" s="10" t="s">
        <v>4241</v>
      </c>
      <c r="F159" s="10" t="s">
        <v>9051</v>
      </c>
    </row>
    <row r="160" spans="1:6" x14ac:dyDescent="0.25">
      <c r="A160" t="s">
        <v>3988</v>
      </c>
      <c r="B160" t="s">
        <v>3124</v>
      </c>
      <c r="C160" s="20"/>
      <c r="D160" t="s">
        <v>12104</v>
      </c>
      <c r="E160" s="10" t="s">
        <v>12104</v>
      </c>
      <c r="F160" s="10" t="s">
        <v>12104</v>
      </c>
    </row>
    <row r="161" spans="1:6" x14ac:dyDescent="0.25">
      <c r="A161" t="s">
        <v>104</v>
      </c>
      <c r="B161" t="s">
        <v>3123</v>
      </c>
      <c r="C161" s="20">
        <v>917</v>
      </c>
      <c r="D161" t="s">
        <v>4355</v>
      </c>
      <c r="E161" s="10" t="s">
        <v>7554</v>
      </c>
      <c r="F161" s="10" t="s">
        <v>9052</v>
      </c>
    </row>
    <row r="162" spans="1:6" x14ac:dyDescent="0.25">
      <c r="A162" t="s">
        <v>3192</v>
      </c>
      <c r="B162" t="s">
        <v>3123</v>
      </c>
      <c r="C162" s="20">
        <v>1069</v>
      </c>
      <c r="D162" t="s">
        <v>4356</v>
      </c>
      <c r="E162" s="10" t="s">
        <v>7555</v>
      </c>
      <c r="F162" s="10" t="s">
        <v>9053</v>
      </c>
    </row>
    <row r="163" spans="1:6" x14ac:dyDescent="0.25">
      <c r="A163" t="s">
        <v>105</v>
      </c>
      <c r="B163" t="s">
        <v>3123</v>
      </c>
      <c r="C163" s="20">
        <v>2899</v>
      </c>
      <c r="D163" t="s">
        <v>4357</v>
      </c>
      <c r="E163" s="10" t="s">
        <v>7556</v>
      </c>
      <c r="F163" s="10" t="s">
        <v>9054</v>
      </c>
    </row>
    <row r="164" spans="1:6" x14ac:dyDescent="0.25">
      <c r="A164" t="s">
        <v>106</v>
      </c>
      <c r="B164" t="s">
        <v>3123</v>
      </c>
      <c r="C164" s="20">
        <v>12451</v>
      </c>
      <c r="D164" t="s">
        <v>4358</v>
      </c>
      <c r="E164" s="10" t="s">
        <v>7557</v>
      </c>
      <c r="F164" s="10" t="s">
        <v>9055</v>
      </c>
    </row>
    <row r="165" spans="1:6" x14ac:dyDescent="0.25">
      <c r="A165" t="s">
        <v>107</v>
      </c>
      <c r="B165" t="s">
        <v>3123</v>
      </c>
      <c r="C165" s="20">
        <v>1088</v>
      </c>
      <c r="D165" t="s">
        <v>4359</v>
      </c>
      <c r="E165" s="10" t="s">
        <v>7558</v>
      </c>
      <c r="F165" s="10" t="s">
        <v>9056</v>
      </c>
    </row>
    <row r="166" spans="1:6" x14ac:dyDescent="0.25">
      <c r="A166" t="s">
        <v>3193</v>
      </c>
      <c r="B166" t="s">
        <v>3123</v>
      </c>
      <c r="C166" s="20">
        <v>1888</v>
      </c>
      <c r="D166" t="s">
        <v>4360</v>
      </c>
      <c r="E166" s="10" t="s">
        <v>7559</v>
      </c>
      <c r="F166" s="10" t="s">
        <v>9057</v>
      </c>
    </row>
    <row r="167" spans="1:6" x14ac:dyDescent="0.25">
      <c r="A167" t="s">
        <v>3989</v>
      </c>
      <c r="B167" t="s">
        <v>3123</v>
      </c>
      <c r="C167" s="20"/>
      <c r="D167" t="s">
        <v>12104</v>
      </c>
      <c r="E167" s="10" t="s">
        <v>12104</v>
      </c>
      <c r="F167" s="10" t="s">
        <v>12104</v>
      </c>
    </row>
    <row r="168" spans="1:6" x14ac:dyDescent="0.25">
      <c r="A168" t="s">
        <v>108</v>
      </c>
      <c r="B168" t="s">
        <v>3123</v>
      </c>
      <c r="C168" s="20">
        <v>9180</v>
      </c>
      <c r="D168" t="s">
        <v>4361</v>
      </c>
      <c r="E168" s="10" t="s">
        <v>7560</v>
      </c>
      <c r="F168" s="10" t="s">
        <v>9058</v>
      </c>
    </row>
    <row r="169" spans="1:6" x14ac:dyDescent="0.25">
      <c r="A169" t="s">
        <v>3194</v>
      </c>
      <c r="B169" t="s">
        <v>3124</v>
      </c>
      <c r="C169" s="20">
        <v>186</v>
      </c>
      <c r="D169" t="s">
        <v>4362</v>
      </c>
      <c r="E169" s="10" t="s">
        <v>4241</v>
      </c>
      <c r="F169" s="10" t="s">
        <v>9059</v>
      </c>
    </row>
    <row r="170" spans="1:6" x14ac:dyDescent="0.25">
      <c r="A170" t="s">
        <v>109</v>
      </c>
      <c r="B170" t="s">
        <v>3123</v>
      </c>
      <c r="C170" s="20">
        <v>6271</v>
      </c>
      <c r="D170" t="s">
        <v>4363</v>
      </c>
      <c r="E170" s="10" t="s">
        <v>7561</v>
      </c>
      <c r="F170" s="10" t="s">
        <v>9060</v>
      </c>
    </row>
    <row r="171" spans="1:6" x14ac:dyDescent="0.25">
      <c r="A171" t="s">
        <v>110</v>
      </c>
      <c r="B171" t="s">
        <v>3124</v>
      </c>
      <c r="C171" s="20">
        <v>57</v>
      </c>
      <c r="D171" t="s">
        <v>4364</v>
      </c>
      <c r="E171" s="10" t="s">
        <v>4241</v>
      </c>
      <c r="F171" s="10" t="s">
        <v>9061</v>
      </c>
    </row>
    <row r="172" spans="1:6" x14ac:dyDescent="0.25">
      <c r="A172" t="s">
        <v>111</v>
      </c>
      <c r="B172" t="s">
        <v>3124</v>
      </c>
      <c r="C172" s="20">
        <v>188</v>
      </c>
      <c r="D172" t="s">
        <v>4365</v>
      </c>
      <c r="E172" s="10" t="s">
        <v>4241</v>
      </c>
      <c r="F172" s="10" t="s">
        <v>9062</v>
      </c>
    </row>
    <row r="173" spans="1:6" x14ac:dyDescent="0.25">
      <c r="A173" t="s">
        <v>112</v>
      </c>
      <c r="B173" t="s">
        <v>3124</v>
      </c>
      <c r="C173" s="20">
        <v>2463</v>
      </c>
      <c r="D173" t="s">
        <v>4366</v>
      </c>
      <c r="E173" s="10" t="s">
        <v>4241</v>
      </c>
      <c r="F173" s="10" t="s">
        <v>9063</v>
      </c>
    </row>
    <row r="174" spans="1:6" x14ac:dyDescent="0.25">
      <c r="A174" t="s">
        <v>113</v>
      </c>
      <c r="B174" t="s">
        <v>3124</v>
      </c>
      <c r="C174" s="20">
        <v>1035</v>
      </c>
      <c r="D174" t="s">
        <v>4367</v>
      </c>
      <c r="E174" s="10" t="s">
        <v>4241</v>
      </c>
      <c r="F174" s="10" t="s">
        <v>9064</v>
      </c>
    </row>
    <row r="175" spans="1:6" x14ac:dyDescent="0.25">
      <c r="A175" t="s">
        <v>114</v>
      </c>
      <c r="B175" t="s">
        <v>3124</v>
      </c>
      <c r="C175" s="20">
        <v>1615</v>
      </c>
      <c r="D175" t="s">
        <v>4368</v>
      </c>
      <c r="E175" s="10" t="s">
        <v>4241</v>
      </c>
      <c r="F175" s="10" t="s">
        <v>9065</v>
      </c>
    </row>
    <row r="176" spans="1:6" x14ac:dyDescent="0.25">
      <c r="A176" t="s">
        <v>115</v>
      </c>
      <c r="B176" t="s">
        <v>3123</v>
      </c>
      <c r="C176" s="20">
        <v>5791</v>
      </c>
      <c r="D176" t="s">
        <v>4369</v>
      </c>
      <c r="E176" s="10" t="s">
        <v>7562</v>
      </c>
      <c r="F176" s="10" t="s">
        <v>8465</v>
      </c>
    </row>
    <row r="177" spans="1:6" x14ac:dyDescent="0.25">
      <c r="A177" t="s">
        <v>3195</v>
      </c>
      <c r="B177" t="s">
        <v>3123</v>
      </c>
      <c r="C177" s="20">
        <v>2023</v>
      </c>
      <c r="D177" t="s">
        <v>4370</v>
      </c>
      <c r="E177" s="10" t="s">
        <v>7296</v>
      </c>
      <c r="F177" s="10" t="s">
        <v>9066</v>
      </c>
    </row>
    <row r="178" spans="1:6" x14ac:dyDescent="0.25">
      <c r="A178" t="s">
        <v>3196</v>
      </c>
      <c r="B178" t="s">
        <v>3123</v>
      </c>
      <c r="C178" s="20">
        <v>51</v>
      </c>
      <c r="D178" t="s">
        <v>4371</v>
      </c>
      <c r="E178" s="10" t="s">
        <v>7563</v>
      </c>
      <c r="F178" s="10" t="s">
        <v>9067</v>
      </c>
    </row>
    <row r="179" spans="1:6" x14ac:dyDescent="0.25">
      <c r="A179" t="s">
        <v>116</v>
      </c>
      <c r="B179" t="s">
        <v>3124</v>
      </c>
      <c r="C179" s="20">
        <v>4751</v>
      </c>
      <c r="D179" t="s">
        <v>4372</v>
      </c>
      <c r="E179" s="10" t="s">
        <v>4241</v>
      </c>
      <c r="F179" s="10" t="s">
        <v>9068</v>
      </c>
    </row>
    <row r="180" spans="1:6" x14ac:dyDescent="0.25">
      <c r="A180" t="s">
        <v>3197</v>
      </c>
      <c r="B180" t="s">
        <v>3123</v>
      </c>
      <c r="C180" s="20">
        <v>90</v>
      </c>
      <c r="D180" t="s">
        <v>4373</v>
      </c>
      <c r="E180" s="10" t="s">
        <v>4241</v>
      </c>
      <c r="F180" s="10" t="s">
        <v>9069</v>
      </c>
    </row>
    <row r="181" spans="1:6" x14ac:dyDescent="0.25">
      <c r="A181" t="s">
        <v>117</v>
      </c>
      <c r="B181" t="s">
        <v>3123</v>
      </c>
      <c r="C181" s="20">
        <v>987</v>
      </c>
      <c r="D181" t="s">
        <v>4374</v>
      </c>
      <c r="E181" s="10" t="s">
        <v>7564</v>
      </c>
      <c r="F181" s="10" t="s">
        <v>9070</v>
      </c>
    </row>
    <row r="182" spans="1:6" x14ac:dyDescent="0.25">
      <c r="A182" t="s">
        <v>3198</v>
      </c>
      <c r="B182" t="s">
        <v>3123</v>
      </c>
      <c r="C182" s="20">
        <v>51</v>
      </c>
      <c r="D182" t="s">
        <v>4375</v>
      </c>
      <c r="E182" s="10" t="s">
        <v>4241</v>
      </c>
      <c r="F182" s="10" t="s">
        <v>9071</v>
      </c>
    </row>
    <row r="183" spans="1:6" x14ac:dyDescent="0.25">
      <c r="A183" t="s">
        <v>118</v>
      </c>
      <c r="B183" t="s">
        <v>3124</v>
      </c>
      <c r="C183" s="20">
        <v>145</v>
      </c>
      <c r="D183" t="s">
        <v>4376</v>
      </c>
      <c r="E183" s="10" t="s">
        <v>4241</v>
      </c>
      <c r="F183" s="10" t="s">
        <v>9072</v>
      </c>
    </row>
    <row r="184" spans="1:6" x14ac:dyDescent="0.25">
      <c r="A184" t="s">
        <v>119</v>
      </c>
      <c r="B184" t="s">
        <v>3124</v>
      </c>
      <c r="C184" s="20">
        <v>2625</v>
      </c>
      <c r="D184" t="s">
        <v>4377</v>
      </c>
      <c r="E184" s="10" t="s">
        <v>4241</v>
      </c>
      <c r="F184" s="10" t="s">
        <v>9073</v>
      </c>
    </row>
    <row r="185" spans="1:6" x14ac:dyDescent="0.25">
      <c r="A185" t="s">
        <v>120</v>
      </c>
      <c r="B185" t="s">
        <v>3124</v>
      </c>
      <c r="C185" s="20">
        <v>26</v>
      </c>
      <c r="D185" t="s">
        <v>4378</v>
      </c>
      <c r="E185" s="10" t="s">
        <v>4241</v>
      </c>
      <c r="F185" s="10" t="s">
        <v>9074</v>
      </c>
    </row>
    <row r="186" spans="1:6" x14ac:dyDescent="0.25">
      <c r="A186" t="s">
        <v>121</v>
      </c>
      <c r="B186" t="s">
        <v>3124</v>
      </c>
      <c r="C186" s="20">
        <v>115</v>
      </c>
      <c r="D186" t="s">
        <v>4379</v>
      </c>
      <c r="E186" s="10" t="s">
        <v>4241</v>
      </c>
      <c r="F186" s="10" t="s">
        <v>9075</v>
      </c>
    </row>
    <row r="187" spans="1:6" x14ac:dyDescent="0.25">
      <c r="A187" t="s">
        <v>122</v>
      </c>
      <c r="B187" t="s">
        <v>3123</v>
      </c>
      <c r="C187" s="20">
        <v>2331</v>
      </c>
      <c r="D187" t="s">
        <v>4380</v>
      </c>
      <c r="E187" s="10" t="s">
        <v>6036</v>
      </c>
      <c r="F187" s="10" t="s">
        <v>6383</v>
      </c>
    </row>
    <row r="188" spans="1:6" x14ac:dyDescent="0.25">
      <c r="A188" t="s">
        <v>123</v>
      </c>
      <c r="B188" t="s">
        <v>3123</v>
      </c>
      <c r="C188" s="20">
        <v>2604</v>
      </c>
      <c r="D188" t="s">
        <v>4381</v>
      </c>
      <c r="E188" s="10" t="s">
        <v>7565</v>
      </c>
      <c r="F188" s="10" t="s">
        <v>9076</v>
      </c>
    </row>
    <row r="189" spans="1:6" x14ac:dyDescent="0.25">
      <c r="A189" t="s">
        <v>124</v>
      </c>
      <c r="B189" t="s">
        <v>3123</v>
      </c>
      <c r="C189" s="20">
        <v>2242</v>
      </c>
      <c r="D189" t="s">
        <v>4382</v>
      </c>
      <c r="E189" s="10" t="s">
        <v>5632</v>
      </c>
      <c r="F189" s="10" t="s">
        <v>9077</v>
      </c>
    </row>
    <row r="190" spans="1:6" x14ac:dyDescent="0.25">
      <c r="A190" t="s">
        <v>125</v>
      </c>
      <c r="B190" t="s">
        <v>3123</v>
      </c>
      <c r="C190" s="20">
        <v>3357</v>
      </c>
      <c r="D190" t="s">
        <v>4383</v>
      </c>
      <c r="E190" s="10" t="s">
        <v>7566</v>
      </c>
      <c r="F190" s="10" t="s">
        <v>9078</v>
      </c>
    </row>
    <row r="191" spans="1:6" x14ac:dyDescent="0.25">
      <c r="A191" t="s">
        <v>126</v>
      </c>
      <c r="B191" t="s">
        <v>3123</v>
      </c>
      <c r="C191" s="20">
        <v>4417</v>
      </c>
      <c r="D191" t="s">
        <v>4384</v>
      </c>
      <c r="E191" s="10" t="s">
        <v>7358</v>
      </c>
      <c r="F191" s="10" t="s">
        <v>9079</v>
      </c>
    </row>
    <row r="192" spans="1:6" x14ac:dyDescent="0.25">
      <c r="A192" t="s">
        <v>127</v>
      </c>
      <c r="B192" t="s">
        <v>3124</v>
      </c>
      <c r="C192" s="20">
        <v>472</v>
      </c>
      <c r="D192" t="s">
        <v>4385</v>
      </c>
      <c r="E192" s="10" t="s">
        <v>4241</v>
      </c>
      <c r="F192" s="10" t="s">
        <v>4247</v>
      </c>
    </row>
    <row r="193" spans="1:6" x14ac:dyDescent="0.25">
      <c r="A193" t="s">
        <v>128</v>
      </c>
      <c r="B193" t="s">
        <v>3123</v>
      </c>
      <c r="C193" s="20">
        <v>1404</v>
      </c>
      <c r="D193" t="s">
        <v>4386</v>
      </c>
      <c r="E193" s="10" t="s">
        <v>7567</v>
      </c>
      <c r="F193" s="10" t="s">
        <v>9080</v>
      </c>
    </row>
    <row r="194" spans="1:6" x14ac:dyDescent="0.25">
      <c r="A194" t="s">
        <v>3199</v>
      </c>
      <c r="B194" t="s">
        <v>3123</v>
      </c>
      <c r="C194" s="20">
        <v>230</v>
      </c>
      <c r="D194" t="s">
        <v>4387</v>
      </c>
      <c r="E194" s="10" t="s">
        <v>4241</v>
      </c>
      <c r="F194" s="10" t="s">
        <v>9081</v>
      </c>
    </row>
    <row r="195" spans="1:6" x14ac:dyDescent="0.25">
      <c r="A195" t="s">
        <v>129</v>
      </c>
      <c r="B195" t="s">
        <v>3123</v>
      </c>
      <c r="C195" s="20">
        <v>25761</v>
      </c>
      <c r="D195" t="s">
        <v>4388</v>
      </c>
      <c r="E195" s="10" t="s">
        <v>7568</v>
      </c>
      <c r="F195" s="10" t="s">
        <v>9082</v>
      </c>
    </row>
    <row r="196" spans="1:6" x14ac:dyDescent="0.25">
      <c r="A196" t="s">
        <v>130</v>
      </c>
      <c r="B196" t="s">
        <v>3123</v>
      </c>
      <c r="C196" s="20">
        <v>3959</v>
      </c>
      <c r="D196" t="s">
        <v>4389</v>
      </c>
      <c r="E196" s="10" t="s">
        <v>7569</v>
      </c>
      <c r="F196" s="10" t="s">
        <v>9083</v>
      </c>
    </row>
    <row r="197" spans="1:6" x14ac:dyDescent="0.25">
      <c r="A197" t="s">
        <v>3200</v>
      </c>
      <c r="B197" t="s">
        <v>3124</v>
      </c>
      <c r="C197" s="20">
        <v>3027</v>
      </c>
      <c r="D197" t="s">
        <v>4390</v>
      </c>
      <c r="E197" s="10" t="s">
        <v>4241</v>
      </c>
      <c r="F197" s="10" t="s">
        <v>9084</v>
      </c>
    </row>
    <row r="198" spans="1:6" x14ac:dyDescent="0.25">
      <c r="A198" t="s">
        <v>131</v>
      </c>
      <c r="B198" t="s">
        <v>3123</v>
      </c>
      <c r="C198" s="20">
        <v>3321</v>
      </c>
      <c r="D198" t="s">
        <v>4391</v>
      </c>
      <c r="E198" s="10" t="s">
        <v>7570</v>
      </c>
      <c r="F198" s="10" t="s">
        <v>9085</v>
      </c>
    </row>
    <row r="199" spans="1:6" x14ac:dyDescent="0.25">
      <c r="A199" t="s">
        <v>3201</v>
      </c>
      <c r="B199" t="s">
        <v>3123</v>
      </c>
      <c r="C199" s="20">
        <v>7780</v>
      </c>
      <c r="D199" t="s">
        <v>4392</v>
      </c>
      <c r="E199" s="10" t="s">
        <v>7571</v>
      </c>
      <c r="F199" s="10" t="s">
        <v>9086</v>
      </c>
    </row>
    <row r="200" spans="1:6" x14ac:dyDescent="0.25">
      <c r="A200" t="s">
        <v>132</v>
      </c>
      <c r="B200" t="s">
        <v>3124</v>
      </c>
      <c r="C200" s="20">
        <v>2491</v>
      </c>
      <c r="D200" t="s">
        <v>4393</v>
      </c>
      <c r="E200" s="10" t="s">
        <v>4241</v>
      </c>
      <c r="F200" s="10" t="s">
        <v>9087</v>
      </c>
    </row>
    <row r="201" spans="1:6" x14ac:dyDescent="0.25">
      <c r="A201" t="s">
        <v>3202</v>
      </c>
      <c r="B201" t="s">
        <v>3124</v>
      </c>
      <c r="C201" s="20">
        <v>1720</v>
      </c>
      <c r="D201" t="s">
        <v>4394</v>
      </c>
      <c r="E201" s="10" t="s">
        <v>4241</v>
      </c>
      <c r="F201" s="10" t="s">
        <v>9088</v>
      </c>
    </row>
    <row r="202" spans="1:6" x14ac:dyDescent="0.25">
      <c r="A202" t="s">
        <v>133</v>
      </c>
      <c r="B202" t="s">
        <v>3124</v>
      </c>
      <c r="C202" s="20">
        <v>261</v>
      </c>
      <c r="D202" t="s">
        <v>4395</v>
      </c>
      <c r="E202" s="10" t="s">
        <v>4241</v>
      </c>
      <c r="F202" s="10" t="s">
        <v>9089</v>
      </c>
    </row>
    <row r="203" spans="1:6" x14ac:dyDescent="0.25">
      <c r="A203" t="s">
        <v>134</v>
      </c>
      <c r="B203" t="s">
        <v>3124</v>
      </c>
      <c r="C203" s="20">
        <v>5031</v>
      </c>
      <c r="D203" t="s">
        <v>4396</v>
      </c>
      <c r="E203" s="10" t="s">
        <v>4241</v>
      </c>
      <c r="F203" s="10" t="s">
        <v>9090</v>
      </c>
    </row>
    <row r="204" spans="1:6" x14ac:dyDescent="0.25">
      <c r="A204" t="s">
        <v>135</v>
      </c>
      <c r="B204" t="s">
        <v>3124</v>
      </c>
      <c r="C204" s="20">
        <v>1294</v>
      </c>
      <c r="D204" t="s">
        <v>4397</v>
      </c>
      <c r="E204" s="10" t="s">
        <v>4241</v>
      </c>
      <c r="F204" s="10" t="s">
        <v>9091</v>
      </c>
    </row>
    <row r="205" spans="1:6" x14ac:dyDescent="0.25">
      <c r="A205" t="s">
        <v>136</v>
      </c>
      <c r="B205" t="s">
        <v>3123</v>
      </c>
      <c r="C205" s="20">
        <v>24551</v>
      </c>
      <c r="D205" t="s">
        <v>4398</v>
      </c>
      <c r="E205" s="10" t="s">
        <v>7572</v>
      </c>
      <c r="F205" s="10" t="s">
        <v>9092</v>
      </c>
    </row>
    <row r="206" spans="1:6" x14ac:dyDescent="0.25">
      <c r="A206" t="s">
        <v>137</v>
      </c>
      <c r="B206" t="s">
        <v>3124</v>
      </c>
      <c r="C206" s="20">
        <v>21</v>
      </c>
      <c r="D206" t="s">
        <v>4399</v>
      </c>
      <c r="E206" s="10" t="s">
        <v>4241</v>
      </c>
      <c r="F206" s="10" t="s">
        <v>9093</v>
      </c>
    </row>
    <row r="207" spans="1:6" x14ac:dyDescent="0.25">
      <c r="A207" t="s">
        <v>138</v>
      </c>
      <c r="B207" t="s">
        <v>3123</v>
      </c>
      <c r="C207" s="20">
        <v>8089</v>
      </c>
      <c r="D207" t="s">
        <v>4400</v>
      </c>
      <c r="E207" s="10" t="s">
        <v>7573</v>
      </c>
      <c r="F207" s="10" t="s">
        <v>9094</v>
      </c>
    </row>
    <row r="208" spans="1:6" x14ac:dyDescent="0.25">
      <c r="A208" t="s">
        <v>139</v>
      </c>
      <c r="B208" t="s">
        <v>3124</v>
      </c>
      <c r="C208" s="20">
        <v>134</v>
      </c>
      <c r="D208" t="s">
        <v>4401</v>
      </c>
      <c r="E208" s="10" t="s">
        <v>4241</v>
      </c>
      <c r="F208" s="10" t="s">
        <v>9095</v>
      </c>
    </row>
    <row r="209" spans="1:6" x14ac:dyDescent="0.25">
      <c r="A209" t="s">
        <v>140</v>
      </c>
      <c r="B209" t="s">
        <v>3123</v>
      </c>
      <c r="C209" s="20">
        <v>522</v>
      </c>
      <c r="D209" t="s">
        <v>4402</v>
      </c>
      <c r="E209" s="10" t="s">
        <v>7574</v>
      </c>
      <c r="F209" s="10" t="s">
        <v>9096</v>
      </c>
    </row>
    <row r="210" spans="1:6" x14ac:dyDescent="0.25">
      <c r="A210" t="s">
        <v>141</v>
      </c>
      <c r="B210" t="s">
        <v>3124</v>
      </c>
      <c r="C210" s="20">
        <v>285</v>
      </c>
      <c r="D210" t="s">
        <v>4403</v>
      </c>
      <c r="E210" s="10" t="s">
        <v>4241</v>
      </c>
      <c r="F210" s="10" t="s">
        <v>9097</v>
      </c>
    </row>
    <row r="211" spans="1:6" x14ac:dyDescent="0.25">
      <c r="A211" t="s">
        <v>142</v>
      </c>
      <c r="B211" t="s">
        <v>3124</v>
      </c>
      <c r="C211" s="20">
        <v>1146</v>
      </c>
      <c r="D211" t="s">
        <v>4404</v>
      </c>
      <c r="E211" s="10" t="s">
        <v>4241</v>
      </c>
      <c r="F211" s="10" t="s">
        <v>9098</v>
      </c>
    </row>
    <row r="212" spans="1:6" x14ac:dyDescent="0.25">
      <c r="A212" t="s">
        <v>143</v>
      </c>
      <c r="B212" t="s">
        <v>3124</v>
      </c>
      <c r="C212" s="20">
        <v>20</v>
      </c>
      <c r="D212" t="s">
        <v>4405</v>
      </c>
      <c r="E212" s="10" t="s">
        <v>4241</v>
      </c>
      <c r="F212" s="10" t="s">
        <v>9099</v>
      </c>
    </row>
    <row r="213" spans="1:6" x14ac:dyDescent="0.25">
      <c r="A213" t="s">
        <v>144</v>
      </c>
      <c r="B213" t="s">
        <v>3124</v>
      </c>
      <c r="C213" s="20">
        <v>25</v>
      </c>
      <c r="D213" t="s">
        <v>4406</v>
      </c>
      <c r="E213" s="10" t="s">
        <v>4241</v>
      </c>
      <c r="F213" s="10" t="s">
        <v>4663</v>
      </c>
    </row>
    <row r="214" spans="1:6" x14ac:dyDescent="0.25">
      <c r="A214" t="s">
        <v>145</v>
      </c>
      <c r="B214" t="s">
        <v>3124</v>
      </c>
      <c r="C214" s="20">
        <v>846</v>
      </c>
      <c r="D214" t="s">
        <v>4407</v>
      </c>
      <c r="E214" s="10" t="s">
        <v>4241</v>
      </c>
      <c r="F214" s="10" t="s">
        <v>9100</v>
      </c>
    </row>
    <row r="215" spans="1:6" x14ac:dyDescent="0.25">
      <c r="A215" t="s">
        <v>146</v>
      </c>
      <c r="B215" t="s">
        <v>3124</v>
      </c>
      <c r="C215" s="20">
        <v>782</v>
      </c>
      <c r="D215" t="s">
        <v>4408</v>
      </c>
      <c r="E215" s="10" t="s">
        <v>4241</v>
      </c>
      <c r="F215" s="10" t="s">
        <v>7892</v>
      </c>
    </row>
    <row r="216" spans="1:6" x14ac:dyDescent="0.25">
      <c r="A216" t="s">
        <v>147</v>
      </c>
      <c r="B216" t="s">
        <v>3124</v>
      </c>
      <c r="C216" s="20">
        <v>1670</v>
      </c>
      <c r="D216" t="s">
        <v>4409</v>
      </c>
      <c r="E216" s="10" t="s">
        <v>4241</v>
      </c>
      <c r="F216" s="10" t="s">
        <v>9101</v>
      </c>
    </row>
    <row r="217" spans="1:6" x14ac:dyDescent="0.25">
      <c r="A217" t="s">
        <v>148</v>
      </c>
      <c r="B217" t="s">
        <v>3124</v>
      </c>
      <c r="C217" s="20">
        <v>10106</v>
      </c>
      <c r="D217" t="s">
        <v>4410</v>
      </c>
      <c r="E217" s="10" t="s">
        <v>4241</v>
      </c>
      <c r="F217" s="10" t="s">
        <v>9102</v>
      </c>
    </row>
    <row r="218" spans="1:6" x14ac:dyDescent="0.25">
      <c r="A218" t="s">
        <v>149</v>
      </c>
      <c r="B218" t="s">
        <v>3124</v>
      </c>
      <c r="C218" s="20">
        <v>1349</v>
      </c>
      <c r="D218" t="s">
        <v>4411</v>
      </c>
      <c r="E218" s="10" t="s">
        <v>4241</v>
      </c>
      <c r="F218" s="10" t="s">
        <v>9103</v>
      </c>
    </row>
    <row r="219" spans="1:6" x14ac:dyDescent="0.25">
      <c r="A219" t="s">
        <v>3203</v>
      </c>
      <c r="B219" t="s">
        <v>3124</v>
      </c>
      <c r="C219" s="20">
        <v>26</v>
      </c>
      <c r="D219" t="s">
        <v>4412</v>
      </c>
      <c r="E219" s="10" t="s">
        <v>4241</v>
      </c>
      <c r="F219" s="10" t="s">
        <v>9104</v>
      </c>
    </row>
    <row r="220" spans="1:6" x14ac:dyDescent="0.25">
      <c r="A220" t="s">
        <v>3204</v>
      </c>
      <c r="B220" t="s">
        <v>3124</v>
      </c>
      <c r="C220" s="20">
        <v>186</v>
      </c>
      <c r="D220" t="s">
        <v>4413</v>
      </c>
      <c r="E220" s="10" t="s">
        <v>4241</v>
      </c>
      <c r="F220" s="10" t="s">
        <v>7885</v>
      </c>
    </row>
    <row r="221" spans="1:6" x14ac:dyDescent="0.25">
      <c r="A221" t="s">
        <v>150</v>
      </c>
      <c r="B221" t="s">
        <v>3124</v>
      </c>
      <c r="C221" s="20">
        <v>3354</v>
      </c>
      <c r="D221" t="s">
        <v>4414</v>
      </c>
      <c r="E221" s="10" t="s">
        <v>4241</v>
      </c>
      <c r="F221" s="10" t="s">
        <v>9105</v>
      </c>
    </row>
    <row r="222" spans="1:6" x14ac:dyDescent="0.25">
      <c r="A222" t="s">
        <v>151</v>
      </c>
      <c r="B222" t="s">
        <v>3124</v>
      </c>
      <c r="C222" s="20">
        <v>792</v>
      </c>
      <c r="D222" t="s">
        <v>4415</v>
      </c>
      <c r="E222" s="10" t="s">
        <v>4241</v>
      </c>
      <c r="F222" s="10" t="s">
        <v>9106</v>
      </c>
    </row>
    <row r="223" spans="1:6" x14ac:dyDescent="0.25">
      <c r="A223" t="s">
        <v>152</v>
      </c>
      <c r="B223" t="s">
        <v>3123</v>
      </c>
      <c r="C223" s="20">
        <v>1699</v>
      </c>
      <c r="D223" t="s">
        <v>4416</v>
      </c>
      <c r="E223" s="10" t="s">
        <v>7575</v>
      </c>
      <c r="F223" s="10" t="s">
        <v>9107</v>
      </c>
    </row>
    <row r="224" spans="1:6" x14ac:dyDescent="0.25">
      <c r="A224" t="s">
        <v>3205</v>
      </c>
      <c r="B224" t="s">
        <v>3124</v>
      </c>
      <c r="C224" s="20">
        <v>67</v>
      </c>
      <c r="D224" t="s">
        <v>4417</v>
      </c>
      <c r="E224" s="10" t="s">
        <v>4241</v>
      </c>
      <c r="F224" s="10" t="s">
        <v>9108</v>
      </c>
    </row>
    <row r="225" spans="1:6" x14ac:dyDescent="0.25">
      <c r="A225" t="s">
        <v>153</v>
      </c>
      <c r="B225" t="s">
        <v>3124</v>
      </c>
      <c r="C225" s="20">
        <v>58</v>
      </c>
      <c r="D225" t="s">
        <v>4418</v>
      </c>
      <c r="E225" s="10" t="s">
        <v>4241</v>
      </c>
      <c r="F225" s="10" t="s">
        <v>9109</v>
      </c>
    </row>
    <row r="226" spans="1:6" x14ac:dyDescent="0.25">
      <c r="A226" t="s">
        <v>154</v>
      </c>
      <c r="B226" t="s">
        <v>3124</v>
      </c>
      <c r="C226" s="20">
        <v>144</v>
      </c>
      <c r="D226" t="s">
        <v>4419</v>
      </c>
      <c r="E226" s="10" t="s">
        <v>4241</v>
      </c>
      <c r="F226" s="10" t="s">
        <v>9110</v>
      </c>
    </row>
    <row r="227" spans="1:6" x14ac:dyDescent="0.25">
      <c r="A227" t="s">
        <v>155</v>
      </c>
      <c r="B227" t="s">
        <v>3124</v>
      </c>
      <c r="C227" s="20">
        <v>124</v>
      </c>
      <c r="D227" t="s">
        <v>4420</v>
      </c>
      <c r="E227" s="10" t="s">
        <v>4241</v>
      </c>
      <c r="F227" s="10" t="s">
        <v>9111</v>
      </c>
    </row>
    <row r="228" spans="1:6" x14ac:dyDescent="0.25">
      <c r="A228" t="s">
        <v>3206</v>
      </c>
      <c r="B228" t="s">
        <v>3124</v>
      </c>
      <c r="C228" s="20">
        <v>14405</v>
      </c>
      <c r="D228" t="s">
        <v>4421</v>
      </c>
      <c r="E228" s="10" t="s">
        <v>4241</v>
      </c>
      <c r="F228" s="10" t="s">
        <v>9112</v>
      </c>
    </row>
    <row r="229" spans="1:6" x14ac:dyDescent="0.25">
      <c r="A229" t="s">
        <v>156</v>
      </c>
      <c r="B229" t="s">
        <v>3124</v>
      </c>
      <c r="C229" s="20">
        <v>2273</v>
      </c>
      <c r="D229" t="s">
        <v>4422</v>
      </c>
      <c r="E229" s="10" t="s">
        <v>4241</v>
      </c>
      <c r="F229" s="10" t="s">
        <v>9113</v>
      </c>
    </row>
    <row r="230" spans="1:6" x14ac:dyDescent="0.25">
      <c r="A230" t="s">
        <v>157</v>
      </c>
      <c r="B230" t="s">
        <v>3123</v>
      </c>
      <c r="C230" s="20">
        <v>12338</v>
      </c>
      <c r="D230" t="s">
        <v>4423</v>
      </c>
      <c r="E230" s="10" t="s">
        <v>4942</v>
      </c>
      <c r="F230" s="10" t="s">
        <v>9114</v>
      </c>
    </row>
    <row r="231" spans="1:6" x14ac:dyDescent="0.25">
      <c r="A231" t="s">
        <v>158</v>
      </c>
      <c r="B231" t="s">
        <v>3124</v>
      </c>
      <c r="C231" s="20">
        <v>65</v>
      </c>
      <c r="D231" t="s">
        <v>4424</v>
      </c>
      <c r="E231" s="10" t="s">
        <v>4241</v>
      </c>
      <c r="F231" s="10" t="s">
        <v>9115</v>
      </c>
    </row>
    <row r="232" spans="1:6" x14ac:dyDescent="0.25">
      <c r="A232" t="s">
        <v>3207</v>
      </c>
      <c r="B232" t="s">
        <v>3123</v>
      </c>
      <c r="C232" s="20">
        <v>307</v>
      </c>
      <c r="D232" t="s">
        <v>4425</v>
      </c>
      <c r="E232" s="10" t="s">
        <v>7576</v>
      </c>
      <c r="F232" s="10" t="s">
        <v>9116</v>
      </c>
    </row>
    <row r="233" spans="1:6" x14ac:dyDescent="0.25">
      <c r="A233" t="s">
        <v>159</v>
      </c>
      <c r="B233" t="s">
        <v>3124</v>
      </c>
      <c r="C233" s="20">
        <v>3905</v>
      </c>
      <c r="D233" t="s">
        <v>4426</v>
      </c>
      <c r="E233" s="10" t="s">
        <v>4241</v>
      </c>
      <c r="F233" s="10" t="s">
        <v>9117</v>
      </c>
    </row>
    <row r="234" spans="1:6" x14ac:dyDescent="0.25">
      <c r="A234" t="s">
        <v>160</v>
      </c>
      <c r="B234" t="s">
        <v>3123</v>
      </c>
      <c r="C234" s="20">
        <v>19385</v>
      </c>
      <c r="D234" t="s">
        <v>4427</v>
      </c>
      <c r="E234" s="10" t="s">
        <v>4612</v>
      </c>
      <c r="F234" s="10" t="s">
        <v>9118</v>
      </c>
    </row>
    <row r="235" spans="1:6" x14ac:dyDescent="0.25">
      <c r="A235" t="s">
        <v>161</v>
      </c>
      <c r="B235" t="s">
        <v>3123</v>
      </c>
      <c r="C235" s="20">
        <v>2755</v>
      </c>
      <c r="D235" t="s">
        <v>4428</v>
      </c>
      <c r="E235" s="10" t="s">
        <v>7577</v>
      </c>
      <c r="F235" s="10" t="s">
        <v>9119</v>
      </c>
    </row>
    <row r="236" spans="1:6" x14ac:dyDescent="0.25">
      <c r="A236" t="s">
        <v>162</v>
      </c>
      <c r="B236" t="s">
        <v>3124</v>
      </c>
      <c r="C236" s="20">
        <v>486</v>
      </c>
      <c r="D236" t="s">
        <v>4429</v>
      </c>
      <c r="E236" s="10" t="s">
        <v>4241</v>
      </c>
      <c r="F236" s="10" t="s">
        <v>9120</v>
      </c>
    </row>
    <row r="237" spans="1:6" x14ac:dyDescent="0.25">
      <c r="A237" t="s">
        <v>163</v>
      </c>
      <c r="B237" t="s">
        <v>3124</v>
      </c>
      <c r="C237" s="20">
        <v>313</v>
      </c>
      <c r="D237" t="s">
        <v>4430</v>
      </c>
      <c r="E237" s="10" t="s">
        <v>4241</v>
      </c>
      <c r="F237" s="10" t="s">
        <v>9121</v>
      </c>
    </row>
    <row r="238" spans="1:6" x14ac:dyDescent="0.25">
      <c r="A238" t="s">
        <v>3208</v>
      </c>
      <c r="B238" t="s">
        <v>3124</v>
      </c>
      <c r="C238" s="20">
        <v>813</v>
      </c>
      <c r="D238" t="s">
        <v>4431</v>
      </c>
      <c r="E238" s="10" t="s">
        <v>4241</v>
      </c>
      <c r="F238" s="10" t="s">
        <v>9122</v>
      </c>
    </row>
    <row r="239" spans="1:6" x14ac:dyDescent="0.25">
      <c r="A239" t="s">
        <v>164</v>
      </c>
      <c r="B239" t="s">
        <v>3124</v>
      </c>
      <c r="C239" s="20">
        <v>946</v>
      </c>
      <c r="D239" t="s">
        <v>4432</v>
      </c>
      <c r="E239" s="10" t="s">
        <v>4241</v>
      </c>
      <c r="F239" s="10" t="s">
        <v>9123</v>
      </c>
    </row>
    <row r="240" spans="1:6" x14ac:dyDescent="0.25">
      <c r="A240" t="s">
        <v>165</v>
      </c>
      <c r="B240" t="s">
        <v>3124</v>
      </c>
      <c r="C240" s="20">
        <v>86</v>
      </c>
      <c r="D240" t="s">
        <v>4433</v>
      </c>
      <c r="E240" s="10" t="s">
        <v>4241</v>
      </c>
      <c r="F240" s="10" t="s">
        <v>9124</v>
      </c>
    </row>
    <row r="241" spans="1:6" x14ac:dyDescent="0.25">
      <c r="A241" t="s">
        <v>166</v>
      </c>
      <c r="B241" t="s">
        <v>3124</v>
      </c>
      <c r="C241" s="20">
        <v>46</v>
      </c>
      <c r="D241" t="s">
        <v>4434</v>
      </c>
      <c r="E241" s="10" t="s">
        <v>4241</v>
      </c>
      <c r="F241" s="10" t="s">
        <v>9125</v>
      </c>
    </row>
    <row r="242" spans="1:6" x14ac:dyDescent="0.25">
      <c r="A242" t="s">
        <v>167</v>
      </c>
      <c r="B242" t="s">
        <v>3124</v>
      </c>
      <c r="C242" s="20">
        <v>146</v>
      </c>
      <c r="D242" t="s">
        <v>4435</v>
      </c>
      <c r="E242" s="10" t="s">
        <v>4241</v>
      </c>
      <c r="F242" s="10" t="s">
        <v>9126</v>
      </c>
    </row>
    <row r="243" spans="1:6" x14ac:dyDescent="0.25">
      <c r="A243" t="s">
        <v>168</v>
      </c>
      <c r="B243" t="s">
        <v>3124</v>
      </c>
      <c r="C243" s="20">
        <v>246</v>
      </c>
      <c r="D243" t="s">
        <v>4436</v>
      </c>
      <c r="E243" s="10" t="s">
        <v>4241</v>
      </c>
      <c r="F243" s="10" t="s">
        <v>9127</v>
      </c>
    </row>
    <row r="244" spans="1:6" x14ac:dyDescent="0.25">
      <c r="A244" t="s">
        <v>169</v>
      </c>
      <c r="B244" t="s">
        <v>3124</v>
      </c>
      <c r="C244" s="20">
        <v>2486</v>
      </c>
      <c r="D244" t="s">
        <v>4437</v>
      </c>
      <c r="E244" s="10" t="s">
        <v>4241</v>
      </c>
      <c r="F244" s="10" t="s">
        <v>9128</v>
      </c>
    </row>
    <row r="245" spans="1:6" x14ac:dyDescent="0.25">
      <c r="A245" t="s">
        <v>170</v>
      </c>
      <c r="B245" t="s">
        <v>3124</v>
      </c>
      <c r="C245" s="20">
        <v>342</v>
      </c>
      <c r="D245" t="s">
        <v>4438</v>
      </c>
      <c r="E245" s="10" t="s">
        <v>4241</v>
      </c>
      <c r="F245" s="10" t="s">
        <v>9129</v>
      </c>
    </row>
    <row r="246" spans="1:6" x14ac:dyDescent="0.25">
      <c r="A246" t="s">
        <v>171</v>
      </c>
      <c r="B246" t="s">
        <v>3124</v>
      </c>
      <c r="C246" s="20">
        <v>2483</v>
      </c>
      <c r="D246" t="s">
        <v>4439</v>
      </c>
      <c r="E246" s="10" t="s">
        <v>5275</v>
      </c>
      <c r="F246" s="10" t="s">
        <v>9130</v>
      </c>
    </row>
    <row r="247" spans="1:6" x14ac:dyDescent="0.25">
      <c r="A247" t="s">
        <v>172</v>
      </c>
      <c r="B247" t="s">
        <v>3124</v>
      </c>
      <c r="C247" s="20">
        <v>963</v>
      </c>
      <c r="D247" t="s">
        <v>4440</v>
      </c>
      <c r="E247" s="10" t="s">
        <v>4241</v>
      </c>
      <c r="F247" s="10" t="s">
        <v>9131</v>
      </c>
    </row>
    <row r="248" spans="1:6" x14ac:dyDescent="0.25">
      <c r="A248" t="s">
        <v>173</v>
      </c>
      <c r="B248" t="s">
        <v>3124</v>
      </c>
      <c r="C248" s="20">
        <v>7275</v>
      </c>
      <c r="D248" t="s">
        <v>4441</v>
      </c>
      <c r="E248" s="10" t="s">
        <v>4241</v>
      </c>
      <c r="F248" s="10" t="s">
        <v>9132</v>
      </c>
    </row>
    <row r="249" spans="1:6" x14ac:dyDescent="0.25">
      <c r="A249" t="s">
        <v>174</v>
      </c>
      <c r="B249" t="s">
        <v>3123</v>
      </c>
      <c r="C249" s="20">
        <v>2111</v>
      </c>
      <c r="D249" t="s">
        <v>4442</v>
      </c>
      <c r="E249" s="10" t="s">
        <v>5767</v>
      </c>
      <c r="F249" s="10" t="s">
        <v>9133</v>
      </c>
    </row>
    <row r="250" spans="1:6" x14ac:dyDescent="0.25">
      <c r="A250" t="s">
        <v>175</v>
      </c>
      <c r="B250" t="s">
        <v>3124</v>
      </c>
      <c r="C250" s="20">
        <v>1004</v>
      </c>
      <c r="D250" t="s">
        <v>4443</v>
      </c>
      <c r="E250" s="10" t="s">
        <v>4241</v>
      </c>
      <c r="F250" s="10" t="s">
        <v>9134</v>
      </c>
    </row>
    <row r="251" spans="1:6" x14ac:dyDescent="0.25">
      <c r="A251" t="s">
        <v>176</v>
      </c>
      <c r="B251" t="s">
        <v>3123</v>
      </c>
      <c r="C251" s="20">
        <v>4271</v>
      </c>
      <c r="D251" t="s">
        <v>4416</v>
      </c>
      <c r="E251" s="10" t="s">
        <v>7578</v>
      </c>
      <c r="F251" s="10" t="s">
        <v>4421</v>
      </c>
    </row>
    <row r="252" spans="1:6" x14ac:dyDescent="0.25">
      <c r="A252" t="s">
        <v>177</v>
      </c>
      <c r="B252" t="s">
        <v>3124</v>
      </c>
      <c r="C252" s="20">
        <v>1267</v>
      </c>
      <c r="D252" t="s">
        <v>4444</v>
      </c>
      <c r="E252" s="10" t="s">
        <v>4241</v>
      </c>
      <c r="F252" s="10" t="s">
        <v>9135</v>
      </c>
    </row>
    <row r="253" spans="1:6" x14ac:dyDescent="0.25">
      <c r="A253" t="s">
        <v>178</v>
      </c>
      <c r="B253" t="s">
        <v>3124</v>
      </c>
      <c r="C253" s="20">
        <v>1792</v>
      </c>
      <c r="D253" t="s">
        <v>4445</v>
      </c>
      <c r="E253" s="10" t="s">
        <v>4241</v>
      </c>
      <c r="F253" s="10" t="s">
        <v>9136</v>
      </c>
    </row>
    <row r="254" spans="1:6" x14ac:dyDescent="0.25">
      <c r="A254" t="s">
        <v>179</v>
      </c>
      <c r="B254" t="s">
        <v>3123</v>
      </c>
      <c r="C254" s="20">
        <v>3008</v>
      </c>
      <c r="D254" t="s">
        <v>4446</v>
      </c>
      <c r="E254" s="10" t="s">
        <v>7579</v>
      </c>
      <c r="F254" s="10" t="s">
        <v>9137</v>
      </c>
    </row>
    <row r="255" spans="1:6" x14ac:dyDescent="0.25">
      <c r="A255" t="s">
        <v>180</v>
      </c>
      <c r="B255" t="s">
        <v>3123</v>
      </c>
      <c r="C255" s="20">
        <v>5709</v>
      </c>
      <c r="D255" t="s">
        <v>4447</v>
      </c>
      <c r="E255" s="10" t="s">
        <v>7580</v>
      </c>
      <c r="F255" s="10" t="s">
        <v>9138</v>
      </c>
    </row>
    <row r="256" spans="1:6" x14ac:dyDescent="0.25">
      <c r="A256" t="s">
        <v>181</v>
      </c>
      <c r="B256" t="s">
        <v>3124</v>
      </c>
      <c r="C256" s="20">
        <v>70</v>
      </c>
      <c r="D256" t="s">
        <v>4448</v>
      </c>
      <c r="E256" s="10" t="s">
        <v>4241</v>
      </c>
      <c r="F256" s="10" t="s">
        <v>9139</v>
      </c>
    </row>
    <row r="257" spans="1:6" x14ac:dyDescent="0.25">
      <c r="A257" t="s">
        <v>182</v>
      </c>
      <c r="B257" t="s">
        <v>3124</v>
      </c>
      <c r="C257" s="20">
        <v>24</v>
      </c>
      <c r="D257" t="s">
        <v>4449</v>
      </c>
      <c r="E257" s="10" t="s">
        <v>4241</v>
      </c>
      <c r="F257" s="10" t="s">
        <v>6962</v>
      </c>
    </row>
    <row r="258" spans="1:6" x14ac:dyDescent="0.25">
      <c r="A258" t="s">
        <v>184</v>
      </c>
      <c r="B258" t="s">
        <v>3123</v>
      </c>
      <c r="C258" s="20">
        <v>333</v>
      </c>
      <c r="D258" t="s">
        <v>4450</v>
      </c>
      <c r="E258" s="10" t="s">
        <v>4241</v>
      </c>
      <c r="F258" s="10" t="s">
        <v>9140</v>
      </c>
    </row>
    <row r="259" spans="1:6" x14ac:dyDescent="0.25">
      <c r="A259" t="s">
        <v>185</v>
      </c>
      <c r="B259" t="s">
        <v>3124</v>
      </c>
      <c r="C259" s="20">
        <v>2926</v>
      </c>
      <c r="D259" t="s">
        <v>4451</v>
      </c>
      <c r="E259" s="10" t="s">
        <v>4241</v>
      </c>
      <c r="F259" s="10" t="s">
        <v>9141</v>
      </c>
    </row>
    <row r="260" spans="1:6" x14ac:dyDescent="0.25">
      <c r="A260" t="s">
        <v>183</v>
      </c>
      <c r="B260" t="s">
        <v>3123</v>
      </c>
      <c r="C260" s="20">
        <v>984</v>
      </c>
      <c r="D260" t="s">
        <v>4452</v>
      </c>
      <c r="E260" s="10" t="s">
        <v>7581</v>
      </c>
      <c r="F260" s="10" t="s">
        <v>9142</v>
      </c>
    </row>
    <row r="261" spans="1:6" x14ac:dyDescent="0.25">
      <c r="A261" t="s">
        <v>186</v>
      </c>
      <c r="B261" t="s">
        <v>3124</v>
      </c>
      <c r="C261" s="20">
        <v>1628</v>
      </c>
      <c r="D261" t="s">
        <v>4453</v>
      </c>
      <c r="E261" s="10" t="s">
        <v>7582</v>
      </c>
      <c r="F261" s="10" t="s">
        <v>9143</v>
      </c>
    </row>
    <row r="262" spans="1:6" x14ac:dyDescent="0.25">
      <c r="A262" t="s">
        <v>187</v>
      </c>
      <c r="B262" t="s">
        <v>3124</v>
      </c>
      <c r="C262" s="20">
        <v>17050</v>
      </c>
      <c r="D262" t="s">
        <v>4454</v>
      </c>
      <c r="E262" s="10" t="s">
        <v>4241</v>
      </c>
      <c r="F262" s="10" t="s">
        <v>9144</v>
      </c>
    </row>
    <row r="263" spans="1:6" x14ac:dyDescent="0.25">
      <c r="A263" t="s">
        <v>188</v>
      </c>
      <c r="B263" t="s">
        <v>3124</v>
      </c>
      <c r="C263" s="20">
        <v>502</v>
      </c>
      <c r="D263" t="s">
        <v>4455</v>
      </c>
      <c r="E263" s="10" t="s">
        <v>4241</v>
      </c>
      <c r="F263" s="10" t="s">
        <v>9145</v>
      </c>
    </row>
    <row r="264" spans="1:6" x14ac:dyDescent="0.25">
      <c r="A264" t="s">
        <v>189</v>
      </c>
      <c r="B264" t="s">
        <v>3124</v>
      </c>
      <c r="C264" s="20">
        <v>266</v>
      </c>
      <c r="D264" t="s">
        <v>4456</v>
      </c>
      <c r="E264" s="10" t="s">
        <v>4241</v>
      </c>
      <c r="F264" s="10" t="s">
        <v>9146</v>
      </c>
    </row>
    <row r="265" spans="1:6" x14ac:dyDescent="0.25">
      <c r="A265" t="s">
        <v>190</v>
      </c>
      <c r="B265" t="s">
        <v>3123</v>
      </c>
      <c r="C265" s="20">
        <v>1097</v>
      </c>
      <c r="D265" t="s">
        <v>4457</v>
      </c>
      <c r="E265" s="10" t="s">
        <v>7583</v>
      </c>
      <c r="F265" s="10" t="s">
        <v>9147</v>
      </c>
    </row>
    <row r="266" spans="1:6" x14ac:dyDescent="0.25">
      <c r="A266" t="s">
        <v>3209</v>
      </c>
      <c r="B266" t="s">
        <v>3123</v>
      </c>
      <c r="C266" s="20">
        <v>67</v>
      </c>
      <c r="D266" t="s">
        <v>4458</v>
      </c>
      <c r="E266" s="10" t="s">
        <v>4241</v>
      </c>
      <c r="F266" s="10" t="s">
        <v>9148</v>
      </c>
    </row>
    <row r="267" spans="1:6" x14ac:dyDescent="0.25">
      <c r="A267" t="s">
        <v>191</v>
      </c>
      <c r="B267" t="s">
        <v>3124</v>
      </c>
      <c r="C267" s="20">
        <v>1851</v>
      </c>
      <c r="D267" t="s">
        <v>4459</v>
      </c>
      <c r="E267" s="10" t="s">
        <v>4241</v>
      </c>
      <c r="F267" s="10" t="s">
        <v>9149</v>
      </c>
    </row>
    <row r="268" spans="1:6" x14ac:dyDescent="0.25">
      <c r="A268" t="s">
        <v>192</v>
      </c>
      <c r="B268" t="s">
        <v>3124</v>
      </c>
      <c r="C268" s="20">
        <v>125</v>
      </c>
      <c r="D268" t="s">
        <v>4460</v>
      </c>
      <c r="E268" s="10" t="s">
        <v>4241</v>
      </c>
      <c r="F268" s="10" t="s">
        <v>9150</v>
      </c>
    </row>
    <row r="269" spans="1:6" x14ac:dyDescent="0.25">
      <c r="A269" t="s">
        <v>193</v>
      </c>
      <c r="B269" t="s">
        <v>3124</v>
      </c>
      <c r="C269" s="20">
        <v>110</v>
      </c>
      <c r="D269" t="s">
        <v>4461</v>
      </c>
      <c r="E269" s="10" t="s">
        <v>4241</v>
      </c>
      <c r="F269" s="10" t="s">
        <v>9151</v>
      </c>
    </row>
    <row r="270" spans="1:6" x14ac:dyDescent="0.25">
      <c r="A270" t="s">
        <v>194</v>
      </c>
      <c r="B270" t="s">
        <v>3124</v>
      </c>
      <c r="C270" s="20">
        <v>3303</v>
      </c>
      <c r="D270" t="s">
        <v>4462</v>
      </c>
      <c r="E270" s="10" t="s">
        <v>4241</v>
      </c>
      <c r="F270" s="10" t="s">
        <v>9152</v>
      </c>
    </row>
    <row r="271" spans="1:6" x14ac:dyDescent="0.25">
      <c r="A271" t="s">
        <v>195</v>
      </c>
      <c r="B271" t="s">
        <v>3124</v>
      </c>
      <c r="C271" s="20">
        <v>3641</v>
      </c>
      <c r="D271" t="s">
        <v>4463</v>
      </c>
      <c r="E271" s="10" t="s">
        <v>4241</v>
      </c>
      <c r="F271" s="10" t="s">
        <v>9153</v>
      </c>
    </row>
    <row r="272" spans="1:6" x14ac:dyDescent="0.25">
      <c r="A272" t="s">
        <v>196</v>
      </c>
      <c r="B272" t="s">
        <v>3123</v>
      </c>
      <c r="C272" s="20">
        <v>10788</v>
      </c>
      <c r="D272" t="s">
        <v>4464</v>
      </c>
      <c r="E272" s="10" t="s">
        <v>6705</v>
      </c>
      <c r="F272" s="10" t="s">
        <v>9154</v>
      </c>
    </row>
    <row r="273" spans="1:6" x14ac:dyDescent="0.25">
      <c r="A273" t="s">
        <v>197</v>
      </c>
      <c r="B273" t="s">
        <v>3124</v>
      </c>
      <c r="C273" s="20">
        <v>6623</v>
      </c>
      <c r="D273" t="s">
        <v>4465</v>
      </c>
      <c r="E273" s="10" t="s">
        <v>4241</v>
      </c>
      <c r="F273" s="10" t="s">
        <v>9155</v>
      </c>
    </row>
    <row r="274" spans="1:6" x14ac:dyDescent="0.25">
      <c r="A274" t="s">
        <v>198</v>
      </c>
      <c r="B274" t="s">
        <v>3124</v>
      </c>
      <c r="C274" s="20">
        <v>372</v>
      </c>
      <c r="D274" t="s">
        <v>4466</v>
      </c>
      <c r="E274" s="10" t="s">
        <v>4241</v>
      </c>
      <c r="F274" s="10" t="s">
        <v>9156</v>
      </c>
    </row>
    <row r="275" spans="1:6" x14ac:dyDescent="0.25">
      <c r="A275" t="s">
        <v>199</v>
      </c>
      <c r="B275" t="s">
        <v>3123</v>
      </c>
      <c r="C275" s="20">
        <v>2059</v>
      </c>
      <c r="D275" t="s">
        <v>4467</v>
      </c>
      <c r="E275" s="10" t="s">
        <v>7584</v>
      </c>
      <c r="F275" s="10" t="s">
        <v>9157</v>
      </c>
    </row>
    <row r="276" spans="1:6" x14ac:dyDescent="0.25">
      <c r="A276" t="s">
        <v>200</v>
      </c>
      <c r="B276" t="s">
        <v>3124</v>
      </c>
      <c r="C276" s="20">
        <v>1348</v>
      </c>
      <c r="D276" t="s">
        <v>4468</v>
      </c>
      <c r="E276" s="10" t="s">
        <v>4241</v>
      </c>
      <c r="F276" s="10" t="s">
        <v>9158</v>
      </c>
    </row>
    <row r="277" spans="1:6" x14ac:dyDescent="0.25">
      <c r="A277" t="s">
        <v>201</v>
      </c>
      <c r="B277" t="s">
        <v>3123</v>
      </c>
      <c r="C277" s="20">
        <v>866</v>
      </c>
      <c r="D277" t="s">
        <v>4469</v>
      </c>
      <c r="E277" s="10" t="s">
        <v>7585</v>
      </c>
      <c r="F277" s="10" t="s">
        <v>9159</v>
      </c>
    </row>
    <row r="278" spans="1:6" x14ac:dyDescent="0.25">
      <c r="A278" t="s">
        <v>202</v>
      </c>
      <c r="B278" t="s">
        <v>3124</v>
      </c>
      <c r="C278" s="20">
        <v>7318</v>
      </c>
      <c r="D278" t="s">
        <v>4470</v>
      </c>
      <c r="E278" s="10" t="s">
        <v>4241</v>
      </c>
      <c r="F278" s="10" t="s">
        <v>9070</v>
      </c>
    </row>
    <row r="279" spans="1:6" x14ac:dyDescent="0.25">
      <c r="A279" t="s">
        <v>203</v>
      </c>
      <c r="B279" t="s">
        <v>3124</v>
      </c>
      <c r="C279" s="20">
        <v>1353</v>
      </c>
      <c r="D279" t="s">
        <v>4471</v>
      </c>
      <c r="E279" s="10" t="s">
        <v>4241</v>
      </c>
      <c r="F279" s="10" t="s">
        <v>9160</v>
      </c>
    </row>
    <row r="280" spans="1:6" x14ac:dyDescent="0.25">
      <c r="A280" t="s">
        <v>204</v>
      </c>
      <c r="B280" t="s">
        <v>3123</v>
      </c>
      <c r="C280" s="20">
        <v>4258</v>
      </c>
      <c r="D280" t="s">
        <v>4472</v>
      </c>
      <c r="E280" s="10" t="s">
        <v>7586</v>
      </c>
      <c r="F280" s="10" t="s">
        <v>4224</v>
      </c>
    </row>
    <row r="281" spans="1:6" x14ac:dyDescent="0.25">
      <c r="A281" t="s">
        <v>3210</v>
      </c>
      <c r="B281" t="s">
        <v>3123</v>
      </c>
      <c r="C281" s="20">
        <v>162</v>
      </c>
      <c r="D281" t="s">
        <v>4473</v>
      </c>
      <c r="E281" s="10" t="s">
        <v>7587</v>
      </c>
      <c r="F281" s="10" t="s">
        <v>9028</v>
      </c>
    </row>
    <row r="282" spans="1:6" x14ac:dyDescent="0.25">
      <c r="A282" t="s">
        <v>205</v>
      </c>
      <c r="B282" t="s">
        <v>3124</v>
      </c>
      <c r="C282" s="20">
        <v>2597</v>
      </c>
      <c r="D282" t="s">
        <v>4474</v>
      </c>
      <c r="E282" s="10" t="s">
        <v>4241</v>
      </c>
      <c r="F282" s="10" t="s">
        <v>5399</v>
      </c>
    </row>
    <row r="283" spans="1:6" x14ac:dyDescent="0.25">
      <c r="A283" t="s">
        <v>206</v>
      </c>
      <c r="B283" t="s">
        <v>3124</v>
      </c>
      <c r="C283" s="20">
        <v>2024</v>
      </c>
      <c r="D283" t="s">
        <v>4475</v>
      </c>
      <c r="E283" s="10" t="s">
        <v>4241</v>
      </c>
      <c r="F283" s="10" t="s">
        <v>9161</v>
      </c>
    </row>
    <row r="284" spans="1:6" x14ac:dyDescent="0.25">
      <c r="A284" t="s">
        <v>207</v>
      </c>
      <c r="B284" t="s">
        <v>3124</v>
      </c>
      <c r="C284" s="20">
        <v>5642</v>
      </c>
      <c r="D284" t="s">
        <v>4476</v>
      </c>
      <c r="E284" s="10" t="s">
        <v>4241</v>
      </c>
      <c r="F284" s="10" t="s">
        <v>9123</v>
      </c>
    </row>
    <row r="285" spans="1:6" x14ac:dyDescent="0.25">
      <c r="A285" t="s">
        <v>208</v>
      </c>
      <c r="B285" t="s">
        <v>3123</v>
      </c>
      <c r="C285" s="20">
        <v>636</v>
      </c>
      <c r="D285" t="s">
        <v>4477</v>
      </c>
      <c r="E285" s="10" t="s">
        <v>4241</v>
      </c>
      <c r="F285" s="10" t="s">
        <v>9162</v>
      </c>
    </row>
    <row r="286" spans="1:6" x14ac:dyDescent="0.25">
      <c r="A286" t="s">
        <v>209</v>
      </c>
      <c r="B286" t="s">
        <v>3124</v>
      </c>
      <c r="C286" s="20">
        <v>514</v>
      </c>
      <c r="D286" t="s">
        <v>4478</v>
      </c>
      <c r="E286" s="10" t="s">
        <v>4241</v>
      </c>
      <c r="F286" s="10" t="s">
        <v>9163</v>
      </c>
    </row>
    <row r="287" spans="1:6" x14ac:dyDescent="0.25">
      <c r="A287" t="s">
        <v>210</v>
      </c>
      <c r="B287" t="s">
        <v>3124</v>
      </c>
      <c r="C287" s="20">
        <v>844</v>
      </c>
      <c r="D287" t="s">
        <v>4479</v>
      </c>
      <c r="E287" s="10" t="s">
        <v>4241</v>
      </c>
      <c r="F287" s="10" t="s">
        <v>9164</v>
      </c>
    </row>
    <row r="288" spans="1:6" x14ac:dyDescent="0.25">
      <c r="A288" t="s">
        <v>211</v>
      </c>
      <c r="B288" t="s">
        <v>3124</v>
      </c>
      <c r="C288" s="20">
        <v>4918</v>
      </c>
      <c r="D288" t="s">
        <v>4480</v>
      </c>
      <c r="E288" s="10" t="s">
        <v>4241</v>
      </c>
      <c r="F288" s="10" t="s">
        <v>9165</v>
      </c>
    </row>
    <row r="289" spans="1:6" x14ac:dyDescent="0.25">
      <c r="A289" t="s">
        <v>212</v>
      </c>
      <c r="B289" t="s">
        <v>3124</v>
      </c>
      <c r="C289" s="20">
        <v>1714</v>
      </c>
      <c r="D289" t="s">
        <v>4481</v>
      </c>
      <c r="E289" s="10" t="s">
        <v>4241</v>
      </c>
      <c r="F289" s="10" t="s">
        <v>9166</v>
      </c>
    </row>
    <row r="290" spans="1:6" x14ac:dyDescent="0.25">
      <c r="A290" t="s">
        <v>213</v>
      </c>
      <c r="B290" t="s">
        <v>3123</v>
      </c>
      <c r="C290" s="20">
        <v>10458</v>
      </c>
      <c r="D290" t="s">
        <v>4482</v>
      </c>
      <c r="E290" s="10" t="s">
        <v>7588</v>
      </c>
      <c r="F290" s="10" t="s">
        <v>9167</v>
      </c>
    </row>
    <row r="291" spans="1:6" x14ac:dyDescent="0.25">
      <c r="A291" t="s">
        <v>214</v>
      </c>
      <c r="B291" t="s">
        <v>3124</v>
      </c>
      <c r="C291" s="20">
        <v>43</v>
      </c>
      <c r="D291" t="s">
        <v>4483</v>
      </c>
      <c r="E291" s="10" t="s">
        <v>4241</v>
      </c>
      <c r="F291" s="10" t="s">
        <v>9168</v>
      </c>
    </row>
    <row r="292" spans="1:6" x14ac:dyDescent="0.25">
      <c r="A292" t="s">
        <v>3211</v>
      </c>
      <c r="B292" t="s">
        <v>3123</v>
      </c>
      <c r="C292" s="20">
        <v>3902</v>
      </c>
      <c r="D292" t="s">
        <v>4484</v>
      </c>
      <c r="E292" s="10" t="s">
        <v>7589</v>
      </c>
      <c r="F292" s="10" t="s">
        <v>9169</v>
      </c>
    </row>
    <row r="293" spans="1:6" x14ac:dyDescent="0.25">
      <c r="A293" t="s">
        <v>215</v>
      </c>
      <c r="B293" t="s">
        <v>3124</v>
      </c>
      <c r="C293" s="20">
        <v>6120</v>
      </c>
      <c r="D293" t="s">
        <v>4485</v>
      </c>
      <c r="E293" s="10" t="s">
        <v>4241</v>
      </c>
      <c r="F293" s="10" t="s">
        <v>9170</v>
      </c>
    </row>
    <row r="294" spans="1:6" x14ac:dyDescent="0.25">
      <c r="A294" t="s">
        <v>3212</v>
      </c>
      <c r="B294" t="s">
        <v>3123</v>
      </c>
      <c r="C294" s="20">
        <v>34</v>
      </c>
      <c r="D294" t="s">
        <v>4486</v>
      </c>
      <c r="E294" s="10" t="s">
        <v>7590</v>
      </c>
      <c r="F294" s="10" t="s">
        <v>9171</v>
      </c>
    </row>
    <row r="295" spans="1:6" x14ac:dyDescent="0.25">
      <c r="A295" t="s">
        <v>216</v>
      </c>
      <c r="B295" t="s">
        <v>3123</v>
      </c>
      <c r="C295" s="20">
        <v>1207</v>
      </c>
      <c r="D295" t="s">
        <v>4487</v>
      </c>
      <c r="E295" s="10" t="s">
        <v>7591</v>
      </c>
      <c r="F295" s="10" t="s">
        <v>9172</v>
      </c>
    </row>
    <row r="296" spans="1:6" x14ac:dyDescent="0.25">
      <c r="A296" t="s">
        <v>217</v>
      </c>
      <c r="B296" t="s">
        <v>3124</v>
      </c>
      <c r="C296" s="20">
        <v>2255</v>
      </c>
      <c r="D296" t="s">
        <v>4488</v>
      </c>
      <c r="E296" s="10" t="s">
        <v>4241</v>
      </c>
      <c r="F296" s="10" t="s">
        <v>9173</v>
      </c>
    </row>
    <row r="297" spans="1:6" x14ac:dyDescent="0.25">
      <c r="A297" t="s">
        <v>3213</v>
      </c>
      <c r="B297" t="s">
        <v>3124</v>
      </c>
      <c r="C297" s="20">
        <v>130</v>
      </c>
      <c r="D297" t="s">
        <v>4489</v>
      </c>
      <c r="E297" s="10" t="s">
        <v>4241</v>
      </c>
      <c r="F297" s="10" t="s">
        <v>9174</v>
      </c>
    </row>
    <row r="298" spans="1:6" x14ac:dyDescent="0.25">
      <c r="A298" t="s">
        <v>218</v>
      </c>
      <c r="B298" t="s">
        <v>3124</v>
      </c>
      <c r="C298" s="20">
        <v>45</v>
      </c>
      <c r="D298" t="s">
        <v>4490</v>
      </c>
      <c r="E298" s="10" t="s">
        <v>4241</v>
      </c>
      <c r="F298" s="10" t="s">
        <v>9175</v>
      </c>
    </row>
    <row r="299" spans="1:6" x14ac:dyDescent="0.25">
      <c r="A299" t="s">
        <v>219</v>
      </c>
      <c r="B299" t="s">
        <v>3124</v>
      </c>
      <c r="C299" s="20">
        <v>32</v>
      </c>
      <c r="D299" t="s">
        <v>4491</v>
      </c>
      <c r="E299" s="10" t="s">
        <v>4241</v>
      </c>
      <c r="F299" s="10" t="s">
        <v>9176</v>
      </c>
    </row>
    <row r="300" spans="1:6" x14ac:dyDescent="0.25">
      <c r="A300" t="s">
        <v>220</v>
      </c>
      <c r="B300" t="s">
        <v>3124</v>
      </c>
      <c r="C300" s="20">
        <v>6992</v>
      </c>
      <c r="D300" t="s">
        <v>4492</v>
      </c>
      <c r="E300" s="10" t="s">
        <v>4241</v>
      </c>
      <c r="F300" s="10" t="s">
        <v>7796</v>
      </c>
    </row>
    <row r="301" spans="1:6" x14ac:dyDescent="0.25">
      <c r="A301" t="s">
        <v>3214</v>
      </c>
      <c r="B301" t="s">
        <v>3124</v>
      </c>
      <c r="C301" s="20">
        <v>219</v>
      </c>
      <c r="D301" t="s">
        <v>4493</v>
      </c>
      <c r="E301" s="10" t="s">
        <v>4241</v>
      </c>
      <c r="F301" s="10" t="s">
        <v>8722</v>
      </c>
    </row>
    <row r="302" spans="1:6" x14ac:dyDescent="0.25">
      <c r="A302" t="s">
        <v>3215</v>
      </c>
      <c r="B302" t="s">
        <v>3124</v>
      </c>
      <c r="C302" s="20">
        <v>57</v>
      </c>
      <c r="D302" t="s">
        <v>4494</v>
      </c>
      <c r="E302" s="10" t="s">
        <v>4241</v>
      </c>
      <c r="F302" s="10" t="s">
        <v>9177</v>
      </c>
    </row>
    <row r="303" spans="1:6" x14ac:dyDescent="0.25">
      <c r="A303" t="s">
        <v>221</v>
      </c>
      <c r="B303" t="s">
        <v>3124</v>
      </c>
      <c r="C303" s="20">
        <v>803</v>
      </c>
      <c r="D303" t="s">
        <v>4496</v>
      </c>
      <c r="E303" s="10" t="s">
        <v>4241</v>
      </c>
      <c r="F303" s="10" t="s">
        <v>9179</v>
      </c>
    </row>
    <row r="304" spans="1:6" x14ac:dyDescent="0.25">
      <c r="A304" t="s">
        <v>221</v>
      </c>
      <c r="B304" t="s">
        <v>3124</v>
      </c>
      <c r="C304" s="20">
        <v>620</v>
      </c>
      <c r="D304" t="s">
        <v>4495</v>
      </c>
      <c r="E304" s="10" t="s">
        <v>4241</v>
      </c>
      <c r="F304" s="10" t="s">
        <v>9178</v>
      </c>
    </row>
    <row r="305" spans="1:6" x14ac:dyDescent="0.25">
      <c r="A305" t="s">
        <v>3216</v>
      </c>
      <c r="B305" t="s">
        <v>3124</v>
      </c>
      <c r="C305" s="20">
        <v>178</v>
      </c>
      <c r="D305" t="s">
        <v>4497</v>
      </c>
      <c r="E305" s="10" t="s">
        <v>4241</v>
      </c>
      <c r="F305" s="10" t="s">
        <v>9180</v>
      </c>
    </row>
    <row r="306" spans="1:6" x14ac:dyDescent="0.25">
      <c r="A306" t="s">
        <v>222</v>
      </c>
      <c r="B306" t="s">
        <v>3124</v>
      </c>
      <c r="C306" s="20">
        <v>548</v>
      </c>
      <c r="D306" t="s">
        <v>4498</v>
      </c>
      <c r="E306" s="10" t="s">
        <v>4241</v>
      </c>
      <c r="F306" s="10" t="s">
        <v>9181</v>
      </c>
    </row>
    <row r="307" spans="1:6" x14ac:dyDescent="0.25">
      <c r="A307" t="s">
        <v>223</v>
      </c>
      <c r="B307" t="s">
        <v>3124</v>
      </c>
      <c r="C307" s="20">
        <v>31</v>
      </c>
      <c r="D307" t="s">
        <v>4499</v>
      </c>
      <c r="E307" s="10" t="s">
        <v>4241</v>
      </c>
      <c r="F307" s="10" t="s">
        <v>9182</v>
      </c>
    </row>
    <row r="308" spans="1:6" x14ac:dyDescent="0.25">
      <c r="A308" t="s">
        <v>224</v>
      </c>
      <c r="B308" t="s">
        <v>3124</v>
      </c>
      <c r="C308" s="20">
        <v>49</v>
      </c>
      <c r="D308" t="s">
        <v>4500</v>
      </c>
      <c r="E308" s="10" t="s">
        <v>4241</v>
      </c>
      <c r="F308" s="10" t="s">
        <v>5162</v>
      </c>
    </row>
    <row r="309" spans="1:6" x14ac:dyDescent="0.25">
      <c r="A309" t="s">
        <v>225</v>
      </c>
      <c r="B309" t="s">
        <v>3124</v>
      </c>
      <c r="C309" s="20">
        <v>1516</v>
      </c>
      <c r="D309" t="s">
        <v>4501</v>
      </c>
      <c r="E309" s="10" t="s">
        <v>4241</v>
      </c>
      <c r="F309" s="10" t="s">
        <v>5573</v>
      </c>
    </row>
    <row r="310" spans="1:6" x14ac:dyDescent="0.25">
      <c r="A310" t="s">
        <v>226</v>
      </c>
      <c r="B310" t="s">
        <v>3124</v>
      </c>
      <c r="C310" s="20">
        <v>496</v>
      </c>
      <c r="D310" t="s">
        <v>4502</v>
      </c>
      <c r="E310" s="10" t="s">
        <v>4241</v>
      </c>
      <c r="F310" s="10" t="s">
        <v>9183</v>
      </c>
    </row>
    <row r="311" spans="1:6" x14ac:dyDescent="0.25">
      <c r="A311" t="s">
        <v>3217</v>
      </c>
      <c r="B311" t="s">
        <v>3124</v>
      </c>
      <c r="C311" s="20">
        <v>116</v>
      </c>
      <c r="D311" t="s">
        <v>4503</v>
      </c>
      <c r="E311" s="10" t="s">
        <v>4241</v>
      </c>
      <c r="F311" s="10" t="s">
        <v>9184</v>
      </c>
    </row>
    <row r="312" spans="1:6" x14ac:dyDescent="0.25">
      <c r="A312" t="s">
        <v>3218</v>
      </c>
      <c r="B312" t="s">
        <v>3124</v>
      </c>
      <c r="C312" s="20">
        <v>235</v>
      </c>
      <c r="D312" t="s">
        <v>4504</v>
      </c>
      <c r="E312" s="10" t="s">
        <v>4241</v>
      </c>
      <c r="F312" s="10" t="s">
        <v>9185</v>
      </c>
    </row>
    <row r="313" spans="1:6" x14ac:dyDescent="0.25">
      <c r="A313" t="s">
        <v>227</v>
      </c>
      <c r="B313" t="s">
        <v>3124</v>
      </c>
      <c r="C313" s="20">
        <v>3847</v>
      </c>
      <c r="D313" t="s">
        <v>4505</v>
      </c>
      <c r="E313" s="10" t="s">
        <v>4241</v>
      </c>
      <c r="F313" s="10" t="s">
        <v>9186</v>
      </c>
    </row>
    <row r="314" spans="1:6" x14ac:dyDescent="0.25">
      <c r="A314" t="s">
        <v>227</v>
      </c>
      <c r="B314" t="s">
        <v>3124</v>
      </c>
      <c r="C314" s="20">
        <v>4796</v>
      </c>
      <c r="D314" t="s">
        <v>4232</v>
      </c>
      <c r="E314" s="10" t="s">
        <v>4241</v>
      </c>
      <c r="F314" s="10" t="s">
        <v>9187</v>
      </c>
    </row>
    <row r="315" spans="1:6" x14ac:dyDescent="0.25">
      <c r="A315" t="s">
        <v>228</v>
      </c>
      <c r="B315" t="s">
        <v>3124</v>
      </c>
      <c r="C315" s="20">
        <v>267</v>
      </c>
      <c r="D315" t="s">
        <v>4506</v>
      </c>
      <c r="E315" s="10" t="s">
        <v>4241</v>
      </c>
      <c r="F315" s="10" t="s">
        <v>9188</v>
      </c>
    </row>
    <row r="316" spans="1:6" x14ac:dyDescent="0.25">
      <c r="A316" t="s">
        <v>3219</v>
      </c>
      <c r="B316" t="s">
        <v>3124</v>
      </c>
      <c r="C316" s="20">
        <v>195</v>
      </c>
      <c r="D316" t="s">
        <v>4507</v>
      </c>
      <c r="E316" s="10" t="s">
        <v>4241</v>
      </c>
      <c r="F316" s="10" t="s">
        <v>9189</v>
      </c>
    </row>
    <row r="317" spans="1:6" x14ac:dyDescent="0.25">
      <c r="A317" t="s">
        <v>229</v>
      </c>
      <c r="B317" t="s">
        <v>3124</v>
      </c>
      <c r="C317" s="20">
        <v>3785</v>
      </c>
      <c r="D317" t="s">
        <v>4508</v>
      </c>
      <c r="E317" s="10" t="s">
        <v>4241</v>
      </c>
      <c r="F317" s="10" t="s">
        <v>9190</v>
      </c>
    </row>
    <row r="318" spans="1:6" x14ac:dyDescent="0.25">
      <c r="A318" t="s">
        <v>230</v>
      </c>
      <c r="B318" t="s">
        <v>3124</v>
      </c>
      <c r="C318" s="20">
        <v>418</v>
      </c>
      <c r="D318" t="s">
        <v>4509</v>
      </c>
      <c r="E318" s="10" t="s">
        <v>4241</v>
      </c>
      <c r="F318" s="10" t="s">
        <v>9191</v>
      </c>
    </row>
    <row r="319" spans="1:6" x14ac:dyDescent="0.25">
      <c r="A319" t="s">
        <v>231</v>
      </c>
      <c r="B319" t="s">
        <v>3123</v>
      </c>
      <c r="C319" s="20">
        <v>2850</v>
      </c>
      <c r="D319" t="s">
        <v>4510</v>
      </c>
      <c r="E319" s="10" t="s">
        <v>7592</v>
      </c>
      <c r="F319" s="10" t="s">
        <v>9192</v>
      </c>
    </row>
    <row r="320" spans="1:6" x14ac:dyDescent="0.25">
      <c r="A320" t="s">
        <v>3220</v>
      </c>
      <c r="B320" t="s">
        <v>3124</v>
      </c>
      <c r="C320" s="20">
        <v>21</v>
      </c>
      <c r="D320" t="s">
        <v>4511</v>
      </c>
      <c r="E320" s="10" t="s">
        <v>4241</v>
      </c>
      <c r="F320" s="10" t="s">
        <v>9193</v>
      </c>
    </row>
    <row r="321" spans="1:6" x14ac:dyDescent="0.25">
      <c r="A321" t="s">
        <v>232</v>
      </c>
      <c r="B321" t="s">
        <v>3124</v>
      </c>
      <c r="C321" s="20">
        <v>208</v>
      </c>
      <c r="D321" t="s">
        <v>4512</v>
      </c>
      <c r="E321" s="10" t="s">
        <v>4241</v>
      </c>
      <c r="F321" s="10" t="s">
        <v>9194</v>
      </c>
    </row>
    <row r="322" spans="1:6" x14ac:dyDescent="0.25">
      <c r="A322" t="s">
        <v>233</v>
      </c>
      <c r="B322" t="s">
        <v>3124</v>
      </c>
      <c r="C322" s="20">
        <v>173</v>
      </c>
      <c r="D322" t="s">
        <v>4513</v>
      </c>
      <c r="E322" s="10" t="s">
        <v>7593</v>
      </c>
      <c r="F322" s="10" t="s">
        <v>9195</v>
      </c>
    </row>
    <row r="323" spans="1:6" x14ac:dyDescent="0.25">
      <c r="A323" t="s">
        <v>234</v>
      </c>
      <c r="B323" t="s">
        <v>3123</v>
      </c>
      <c r="C323" s="20">
        <v>1867</v>
      </c>
      <c r="D323" t="s">
        <v>4514</v>
      </c>
      <c r="E323" s="10" t="s">
        <v>7594</v>
      </c>
      <c r="F323" s="10" t="s">
        <v>9196</v>
      </c>
    </row>
    <row r="324" spans="1:6" x14ac:dyDescent="0.25">
      <c r="A324" t="s">
        <v>3221</v>
      </c>
      <c r="B324" t="s">
        <v>3123</v>
      </c>
      <c r="C324" s="20">
        <v>154</v>
      </c>
      <c r="D324" t="s">
        <v>4515</v>
      </c>
      <c r="E324" s="10" t="s">
        <v>7595</v>
      </c>
      <c r="F324" s="10" t="s">
        <v>9197</v>
      </c>
    </row>
    <row r="325" spans="1:6" x14ac:dyDescent="0.25">
      <c r="A325" t="s">
        <v>3222</v>
      </c>
      <c r="B325" t="s">
        <v>3123</v>
      </c>
      <c r="C325" s="20">
        <v>2432</v>
      </c>
      <c r="D325" t="s">
        <v>4516</v>
      </c>
      <c r="E325" s="10" t="s">
        <v>7596</v>
      </c>
      <c r="F325" s="10" t="s">
        <v>9198</v>
      </c>
    </row>
    <row r="326" spans="1:6" x14ac:dyDescent="0.25">
      <c r="A326" t="s">
        <v>3223</v>
      </c>
      <c r="B326" t="s">
        <v>3123</v>
      </c>
      <c r="C326" s="20">
        <v>16679</v>
      </c>
      <c r="D326" t="s">
        <v>4517</v>
      </c>
      <c r="E326" s="10" t="s">
        <v>7597</v>
      </c>
      <c r="F326" s="10" t="s">
        <v>9199</v>
      </c>
    </row>
    <row r="327" spans="1:6" x14ac:dyDescent="0.25">
      <c r="A327" t="s">
        <v>235</v>
      </c>
      <c r="B327" t="s">
        <v>3124</v>
      </c>
      <c r="C327" s="20">
        <v>5378</v>
      </c>
      <c r="D327" t="s">
        <v>4518</v>
      </c>
      <c r="E327" s="10" t="s">
        <v>4241</v>
      </c>
      <c r="F327" s="10" t="s">
        <v>9200</v>
      </c>
    </row>
    <row r="328" spans="1:6" x14ac:dyDescent="0.25">
      <c r="A328" t="s">
        <v>236</v>
      </c>
      <c r="B328" t="s">
        <v>3124</v>
      </c>
      <c r="C328" s="20">
        <v>1486</v>
      </c>
      <c r="D328" t="s">
        <v>4519</v>
      </c>
      <c r="E328" s="10" t="s">
        <v>4241</v>
      </c>
      <c r="F328" s="10" t="s">
        <v>9201</v>
      </c>
    </row>
    <row r="329" spans="1:6" x14ac:dyDescent="0.25">
      <c r="A329" t="s">
        <v>237</v>
      </c>
      <c r="B329" t="s">
        <v>3124</v>
      </c>
      <c r="C329" s="20">
        <v>39</v>
      </c>
      <c r="D329" t="s">
        <v>4520</v>
      </c>
      <c r="E329" s="10" t="s">
        <v>4241</v>
      </c>
      <c r="F329" s="10" t="s">
        <v>9202</v>
      </c>
    </row>
    <row r="330" spans="1:6" x14ac:dyDescent="0.25">
      <c r="A330" t="s">
        <v>238</v>
      </c>
      <c r="B330" t="s">
        <v>3123</v>
      </c>
      <c r="C330" s="20">
        <v>2351</v>
      </c>
      <c r="D330" t="s">
        <v>4521</v>
      </c>
      <c r="E330" s="10" t="s">
        <v>7598</v>
      </c>
      <c r="F330" s="10" t="s">
        <v>9203</v>
      </c>
    </row>
    <row r="331" spans="1:6" x14ac:dyDescent="0.25">
      <c r="A331" t="s">
        <v>239</v>
      </c>
      <c r="B331" t="s">
        <v>3123</v>
      </c>
      <c r="C331" s="20">
        <v>2985</v>
      </c>
      <c r="D331" t="s">
        <v>4218</v>
      </c>
      <c r="E331" s="10" t="s">
        <v>7599</v>
      </c>
      <c r="F331" s="10" t="s">
        <v>9204</v>
      </c>
    </row>
    <row r="332" spans="1:6" x14ac:dyDescent="0.25">
      <c r="A332" t="s">
        <v>240</v>
      </c>
      <c r="B332" t="s">
        <v>3123</v>
      </c>
      <c r="C332" s="20">
        <v>4063</v>
      </c>
      <c r="D332" t="s">
        <v>4522</v>
      </c>
      <c r="E332" s="10" t="s">
        <v>4702</v>
      </c>
      <c r="F332" s="10" t="s">
        <v>9205</v>
      </c>
    </row>
    <row r="333" spans="1:6" x14ac:dyDescent="0.25">
      <c r="A333" t="s">
        <v>241</v>
      </c>
      <c r="B333" t="s">
        <v>3123</v>
      </c>
      <c r="C333" s="20">
        <v>2995</v>
      </c>
      <c r="D333" t="s">
        <v>4250</v>
      </c>
      <c r="E333" s="10" t="s">
        <v>7600</v>
      </c>
      <c r="F333" s="10" t="s">
        <v>9206</v>
      </c>
    </row>
    <row r="334" spans="1:6" x14ac:dyDescent="0.25">
      <c r="A334" t="s">
        <v>242</v>
      </c>
      <c r="B334" t="s">
        <v>3123</v>
      </c>
      <c r="C334" s="20">
        <v>1226</v>
      </c>
      <c r="D334" t="s">
        <v>4523</v>
      </c>
      <c r="E334" s="10" t="s">
        <v>7601</v>
      </c>
      <c r="F334" s="10" t="s">
        <v>9207</v>
      </c>
    </row>
    <row r="335" spans="1:6" x14ac:dyDescent="0.25">
      <c r="A335" t="s">
        <v>243</v>
      </c>
      <c r="B335" t="s">
        <v>3124</v>
      </c>
      <c r="C335" s="20">
        <v>576</v>
      </c>
      <c r="D335" t="s">
        <v>4524</v>
      </c>
      <c r="E335" s="10" t="s">
        <v>4241</v>
      </c>
      <c r="F335" s="10" t="s">
        <v>9208</v>
      </c>
    </row>
    <row r="336" spans="1:6" x14ac:dyDescent="0.25">
      <c r="A336" t="s">
        <v>244</v>
      </c>
      <c r="B336" t="s">
        <v>3124</v>
      </c>
      <c r="C336" s="20">
        <v>348</v>
      </c>
      <c r="D336" t="s">
        <v>4525</v>
      </c>
      <c r="E336" s="10" t="s">
        <v>5275</v>
      </c>
      <c r="F336" s="10" t="s">
        <v>9209</v>
      </c>
    </row>
    <row r="337" spans="1:6" x14ac:dyDescent="0.25">
      <c r="A337" t="s">
        <v>245</v>
      </c>
      <c r="B337" t="s">
        <v>3123</v>
      </c>
      <c r="C337" s="20">
        <v>1630</v>
      </c>
      <c r="D337" t="s">
        <v>4526</v>
      </c>
      <c r="E337" s="10" t="s">
        <v>7602</v>
      </c>
      <c r="F337" s="10" t="s">
        <v>9210</v>
      </c>
    </row>
    <row r="338" spans="1:6" x14ac:dyDescent="0.25">
      <c r="A338" t="s">
        <v>3224</v>
      </c>
      <c r="B338" t="s">
        <v>3123</v>
      </c>
      <c r="C338" s="20">
        <v>29</v>
      </c>
      <c r="D338" t="s">
        <v>4527</v>
      </c>
      <c r="E338" s="10" t="s">
        <v>7603</v>
      </c>
      <c r="F338" s="10" t="s">
        <v>9211</v>
      </c>
    </row>
    <row r="339" spans="1:6" x14ac:dyDescent="0.25">
      <c r="A339" t="s">
        <v>246</v>
      </c>
      <c r="B339" t="s">
        <v>3123</v>
      </c>
      <c r="C339" s="20">
        <v>986</v>
      </c>
      <c r="D339" t="s">
        <v>4528</v>
      </c>
      <c r="E339" s="10" t="s">
        <v>4680</v>
      </c>
      <c r="F339" s="10" t="s">
        <v>4611</v>
      </c>
    </row>
    <row r="340" spans="1:6" x14ac:dyDescent="0.25">
      <c r="A340" t="s">
        <v>3225</v>
      </c>
      <c r="B340" t="s">
        <v>3124</v>
      </c>
      <c r="C340" s="20">
        <v>4</v>
      </c>
      <c r="D340" t="s">
        <v>4529</v>
      </c>
      <c r="E340" s="10" t="s">
        <v>4241</v>
      </c>
      <c r="F340" s="10" t="s">
        <v>9212</v>
      </c>
    </row>
    <row r="341" spans="1:6" x14ac:dyDescent="0.25">
      <c r="A341" t="s">
        <v>247</v>
      </c>
      <c r="B341" t="s">
        <v>3124</v>
      </c>
      <c r="C341" s="20">
        <v>11</v>
      </c>
      <c r="D341" t="s">
        <v>4530</v>
      </c>
      <c r="E341" s="10" t="s">
        <v>4241</v>
      </c>
      <c r="F341" s="10" t="s">
        <v>9213</v>
      </c>
    </row>
    <row r="342" spans="1:6" x14ac:dyDescent="0.25">
      <c r="A342" t="s">
        <v>3226</v>
      </c>
      <c r="B342" t="s">
        <v>3124</v>
      </c>
      <c r="C342" s="20">
        <v>214</v>
      </c>
      <c r="D342" t="s">
        <v>4531</v>
      </c>
      <c r="E342" s="10" t="s">
        <v>4241</v>
      </c>
      <c r="F342" s="10" t="s">
        <v>9214</v>
      </c>
    </row>
    <row r="343" spans="1:6" x14ac:dyDescent="0.25">
      <c r="A343" t="s">
        <v>248</v>
      </c>
      <c r="B343" t="s">
        <v>3123</v>
      </c>
      <c r="C343" s="20">
        <v>14142</v>
      </c>
      <c r="D343" t="s">
        <v>4532</v>
      </c>
      <c r="E343" s="10" t="s">
        <v>7604</v>
      </c>
      <c r="F343" s="10" t="s">
        <v>9215</v>
      </c>
    </row>
    <row r="344" spans="1:6" x14ac:dyDescent="0.25">
      <c r="A344" t="s">
        <v>249</v>
      </c>
      <c r="B344" t="s">
        <v>3124</v>
      </c>
      <c r="C344" s="20">
        <v>1854</v>
      </c>
      <c r="D344" t="s">
        <v>4533</v>
      </c>
      <c r="E344" s="10" t="s">
        <v>4241</v>
      </c>
      <c r="F344" s="10" t="s">
        <v>9216</v>
      </c>
    </row>
    <row r="345" spans="1:6" x14ac:dyDescent="0.25">
      <c r="A345" t="s">
        <v>250</v>
      </c>
      <c r="B345" t="s">
        <v>3123</v>
      </c>
      <c r="C345" s="20">
        <v>9291</v>
      </c>
      <c r="D345" t="s">
        <v>4534</v>
      </c>
      <c r="E345" s="10" t="s">
        <v>5986</v>
      </c>
      <c r="F345" s="10" t="s">
        <v>9217</v>
      </c>
    </row>
    <row r="346" spans="1:6" x14ac:dyDescent="0.25">
      <c r="A346" t="s">
        <v>3227</v>
      </c>
      <c r="B346" t="s">
        <v>3123</v>
      </c>
      <c r="C346" s="20">
        <v>53</v>
      </c>
      <c r="D346" t="s">
        <v>4535</v>
      </c>
      <c r="E346" s="10" t="s">
        <v>4241</v>
      </c>
      <c r="F346" s="10" t="s">
        <v>9218</v>
      </c>
    </row>
    <row r="347" spans="1:6" x14ac:dyDescent="0.25">
      <c r="A347" t="s">
        <v>251</v>
      </c>
      <c r="B347" t="s">
        <v>3124</v>
      </c>
      <c r="C347" s="20">
        <v>461</v>
      </c>
      <c r="D347" t="s">
        <v>4536</v>
      </c>
      <c r="E347" s="10" t="s">
        <v>4241</v>
      </c>
      <c r="F347" s="10" t="s">
        <v>9219</v>
      </c>
    </row>
    <row r="348" spans="1:6" x14ac:dyDescent="0.25">
      <c r="A348" t="s">
        <v>252</v>
      </c>
      <c r="B348" t="s">
        <v>3123</v>
      </c>
      <c r="C348" s="20">
        <v>1462</v>
      </c>
      <c r="D348" t="s">
        <v>4537</v>
      </c>
      <c r="E348" s="10" t="s">
        <v>7605</v>
      </c>
      <c r="F348" s="10" t="s">
        <v>9220</v>
      </c>
    </row>
    <row r="349" spans="1:6" x14ac:dyDescent="0.25">
      <c r="A349" t="s">
        <v>254</v>
      </c>
      <c r="B349" t="s">
        <v>3123</v>
      </c>
      <c r="C349" s="20">
        <v>1699</v>
      </c>
      <c r="D349" t="s">
        <v>4539</v>
      </c>
      <c r="E349" s="10" t="s">
        <v>7606</v>
      </c>
      <c r="F349" s="10" t="s">
        <v>9222</v>
      </c>
    </row>
    <row r="350" spans="1:6" x14ac:dyDescent="0.25">
      <c r="A350" t="s">
        <v>254</v>
      </c>
      <c r="B350" t="s">
        <v>3123</v>
      </c>
      <c r="C350" s="20">
        <v>2619</v>
      </c>
      <c r="D350" t="s">
        <v>4538</v>
      </c>
      <c r="E350" s="10" t="s">
        <v>7031</v>
      </c>
      <c r="F350" s="10" t="s">
        <v>9221</v>
      </c>
    </row>
    <row r="351" spans="1:6" x14ac:dyDescent="0.25">
      <c r="A351" t="s">
        <v>253</v>
      </c>
      <c r="B351" t="s">
        <v>3123</v>
      </c>
      <c r="C351" s="20">
        <v>1979</v>
      </c>
      <c r="D351" t="s">
        <v>4540</v>
      </c>
      <c r="E351" s="10" t="s">
        <v>7607</v>
      </c>
      <c r="F351" s="10" t="s">
        <v>9223</v>
      </c>
    </row>
    <row r="352" spans="1:6" x14ac:dyDescent="0.25">
      <c r="A352" t="s">
        <v>3990</v>
      </c>
      <c r="B352" t="s">
        <v>3124</v>
      </c>
      <c r="C352" s="20"/>
      <c r="D352" t="s">
        <v>12104</v>
      </c>
      <c r="E352" s="10" t="s">
        <v>12104</v>
      </c>
      <c r="F352" s="10" t="s">
        <v>12104</v>
      </c>
    </row>
    <row r="353" spans="1:6" x14ac:dyDescent="0.25">
      <c r="A353" t="s">
        <v>255</v>
      </c>
      <c r="B353" t="s">
        <v>3124</v>
      </c>
      <c r="C353" s="20">
        <v>941</v>
      </c>
      <c r="D353" t="s">
        <v>4541</v>
      </c>
      <c r="E353" s="10" t="s">
        <v>4241</v>
      </c>
      <c r="F353" s="10" t="s">
        <v>9224</v>
      </c>
    </row>
    <row r="354" spans="1:6" x14ac:dyDescent="0.25">
      <c r="A354" t="s">
        <v>256</v>
      </c>
      <c r="B354" t="s">
        <v>3123</v>
      </c>
      <c r="C354" s="20">
        <v>1298</v>
      </c>
      <c r="D354" t="s">
        <v>4542</v>
      </c>
      <c r="E354" s="10" t="s">
        <v>7608</v>
      </c>
      <c r="F354" s="10" t="s">
        <v>5630</v>
      </c>
    </row>
    <row r="355" spans="1:6" x14ac:dyDescent="0.25">
      <c r="A355" t="s">
        <v>3228</v>
      </c>
      <c r="B355" t="s">
        <v>3123</v>
      </c>
      <c r="C355" s="20">
        <v>6635</v>
      </c>
      <c r="D355" t="s">
        <v>4543</v>
      </c>
      <c r="E355" s="10" t="s">
        <v>7609</v>
      </c>
      <c r="F355" s="10" t="s">
        <v>8866</v>
      </c>
    </row>
    <row r="356" spans="1:6" x14ac:dyDescent="0.25">
      <c r="A356" t="s">
        <v>257</v>
      </c>
      <c r="B356" t="s">
        <v>3124</v>
      </c>
      <c r="C356" s="20">
        <v>1040</v>
      </c>
      <c r="D356" t="s">
        <v>4544</v>
      </c>
      <c r="E356" s="10" t="s">
        <v>4241</v>
      </c>
      <c r="F356" s="10" t="s">
        <v>9225</v>
      </c>
    </row>
    <row r="357" spans="1:6" x14ac:dyDescent="0.25">
      <c r="A357" t="s">
        <v>3991</v>
      </c>
      <c r="B357" t="s">
        <v>3123</v>
      </c>
      <c r="C357" s="20"/>
      <c r="D357" t="s">
        <v>12104</v>
      </c>
      <c r="E357" s="10" t="s">
        <v>12104</v>
      </c>
      <c r="F357" s="10" t="s">
        <v>12104</v>
      </c>
    </row>
    <row r="358" spans="1:6" x14ac:dyDescent="0.25">
      <c r="A358" t="s">
        <v>258</v>
      </c>
      <c r="B358" t="s">
        <v>3124</v>
      </c>
      <c r="C358" s="20">
        <v>136</v>
      </c>
      <c r="D358" t="s">
        <v>4545</v>
      </c>
      <c r="E358" s="10" t="s">
        <v>4241</v>
      </c>
      <c r="F358" s="10" t="s">
        <v>9226</v>
      </c>
    </row>
    <row r="359" spans="1:6" x14ac:dyDescent="0.25">
      <c r="A359" t="s">
        <v>259</v>
      </c>
      <c r="B359" t="s">
        <v>3123</v>
      </c>
      <c r="C359" s="20">
        <v>16203</v>
      </c>
      <c r="D359" t="s">
        <v>4546</v>
      </c>
      <c r="E359" s="10" t="s">
        <v>7610</v>
      </c>
      <c r="F359" s="10" t="s">
        <v>9227</v>
      </c>
    </row>
    <row r="360" spans="1:6" x14ac:dyDescent="0.25">
      <c r="A360" t="s">
        <v>260</v>
      </c>
      <c r="B360" t="s">
        <v>3124</v>
      </c>
      <c r="C360" s="20">
        <v>393</v>
      </c>
      <c r="D360" t="s">
        <v>4547</v>
      </c>
      <c r="E360" s="10" t="s">
        <v>4241</v>
      </c>
      <c r="F360" s="10" t="s">
        <v>9228</v>
      </c>
    </row>
    <row r="361" spans="1:6" x14ac:dyDescent="0.25">
      <c r="A361" t="s">
        <v>3030</v>
      </c>
      <c r="B361" t="s">
        <v>3124</v>
      </c>
      <c r="C361" s="20">
        <v>29</v>
      </c>
      <c r="D361" t="s">
        <v>4548</v>
      </c>
      <c r="E361" s="10" t="s">
        <v>4241</v>
      </c>
      <c r="F361" s="10" t="s">
        <v>9229</v>
      </c>
    </row>
    <row r="362" spans="1:6" x14ac:dyDescent="0.25">
      <c r="A362" t="s">
        <v>261</v>
      </c>
      <c r="B362" t="s">
        <v>3124</v>
      </c>
      <c r="C362" s="20">
        <v>1348</v>
      </c>
      <c r="D362" t="s">
        <v>4549</v>
      </c>
      <c r="E362" s="10" t="s">
        <v>7611</v>
      </c>
      <c r="F362" s="10" t="s">
        <v>9230</v>
      </c>
    </row>
    <row r="363" spans="1:6" x14ac:dyDescent="0.25">
      <c r="A363" t="s">
        <v>262</v>
      </c>
      <c r="B363" t="s">
        <v>3123</v>
      </c>
      <c r="C363" s="20">
        <v>4967</v>
      </c>
      <c r="D363" t="s">
        <v>4550</v>
      </c>
      <c r="E363" s="10" t="s">
        <v>7612</v>
      </c>
      <c r="F363" s="10" t="s">
        <v>7369</v>
      </c>
    </row>
    <row r="364" spans="1:6" x14ac:dyDescent="0.25">
      <c r="A364" t="s">
        <v>263</v>
      </c>
      <c r="B364" t="s">
        <v>3124</v>
      </c>
      <c r="C364" s="20">
        <v>716</v>
      </c>
      <c r="D364" t="s">
        <v>4551</v>
      </c>
      <c r="E364" s="10" t="s">
        <v>4241</v>
      </c>
      <c r="F364" s="10" t="s">
        <v>9231</v>
      </c>
    </row>
    <row r="365" spans="1:6" x14ac:dyDescent="0.25">
      <c r="A365" t="s">
        <v>264</v>
      </c>
      <c r="B365" t="s">
        <v>3124</v>
      </c>
      <c r="C365" s="20">
        <v>72</v>
      </c>
      <c r="D365" t="s">
        <v>4552</v>
      </c>
      <c r="E365" s="10" t="s">
        <v>4241</v>
      </c>
      <c r="F365" s="10" t="s">
        <v>9232</v>
      </c>
    </row>
    <row r="366" spans="1:6" x14ac:dyDescent="0.25">
      <c r="A366" t="s">
        <v>265</v>
      </c>
      <c r="B366" t="s">
        <v>3124</v>
      </c>
      <c r="C366" s="20">
        <v>12912</v>
      </c>
      <c r="D366" t="s">
        <v>4553</v>
      </c>
      <c r="E366" s="10" t="s">
        <v>4241</v>
      </c>
      <c r="F366" s="10" t="s">
        <v>9233</v>
      </c>
    </row>
    <row r="367" spans="1:6" x14ac:dyDescent="0.25">
      <c r="A367" t="s">
        <v>266</v>
      </c>
      <c r="B367" t="s">
        <v>3124</v>
      </c>
      <c r="C367" s="20">
        <v>83</v>
      </c>
      <c r="D367" t="s">
        <v>4554</v>
      </c>
      <c r="E367" s="10" t="s">
        <v>4241</v>
      </c>
      <c r="F367" s="10" t="s">
        <v>9234</v>
      </c>
    </row>
    <row r="368" spans="1:6" x14ac:dyDescent="0.25">
      <c r="A368" t="s">
        <v>267</v>
      </c>
      <c r="B368" t="s">
        <v>3124</v>
      </c>
      <c r="C368" s="20">
        <v>32261</v>
      </c>
      <c r="D368" t="s">
        <v>4555</v>
      </c>
      <c r="E368" s="10" t="s">
        <v>4241</v>
      </c>
      <c r="F368" s="10" t="s">
        <v>9235</v>
      </c>
    </row>
    <row r="369" spans="1:6" x14ac:dyDescent="0.25">
      <c r="A369" t="s">
        <v>268</v>
      </c>
      <c r="B369" t="s">
        <v>3124</v>
      </c>
      <c r="C369" s="20">
        <v>1798</v>
      </c>
      <c r="D369" t="s">
        <v>4556</v>
      </c>
      <c r="E369" s="10" t="s">
        <v>4241</v>
      </c>
      <c r="F369" s="10" t="s">
        <v>9236</v>
      </c>
    </row>
    <row r="370" spans="1:6" x14ac:dyDescent="0.25">
      <c r="A370" t="s">
        <v>269</v>
      </c>
      <c r="B370" t="s">
        <v>3123</v>
      </c>
      <c r="C370" s="20">
        <v>4588</v>
      </c>
      <c r="D370" t="s">
        <v>4557</v>
      </c>
      <c r="E370" s="10" t="s">
        <v>7613</v>
      </c>
      <c r="F370" s="10" t="s">
        <v>9237</v>
      </c>
    </row>
    <row r="371" spans="1:6" x14ac:dyDescent="0.25">
      <c r="A371" t="s">
        <v>3992</v>
      </c>
      <c r="B371" t="s">
        <v>3123</v>
      </c>
      <c r="C371" s="20">
        <v>1505</v>
      </c>
      <c r="D371" t="s">
        <v>12104</v>
      </c>
      <c r="E371" s="10" t="s">
        <v>12104</v>
      </c>
      <c r="F371" s="10" t="s">
        <v>12104</v>
      </c>
    </row>
    <row r="372" spans="1:6" x14ac:dyDescent="0.25">
      <c r="A372" t="s">
        <v>270</v>
      </c>
      <c r="B372" t="s">
        <v>3123</v>
      </c>
      <c r="C372" s="20">
        <v>16059</v>
      </c>
      <c r="D372" t="s">
        <v>4558</v>
      </c>
      <c r="E372" s="10" t="s">
        <v>7614</v>
      </c>
      <c r="F372" s="10" t="s">
        <v>9238</v>
      </c>
    </row>
    <row r="373" spans="1:6" x14ac:dyDescent="0.25">
      <c r="A373" t="s">
        <v>271</v>
      </c>
      <c r="B373" t="s">
        <v>3123</v>
      </c>
      <c r="C373" s="20">
        <v>136</v>
      </c>
      <c r="D373" t="s">
        <v>4559</v>
      </c>
      <c r="E373" s="10" t="s">
        <v>4241</v>
      </c>
      <c r="F373" s="10" t="s">
        <v>9239</v>
      </c>
    </row>
    <row r="374" spans="1:6" x14ac:dyDescent="0.25">
      <c r="A374" t="s">
        <v>272</v>
      </c>
      <c r="B374" t="s">
        <v>3124</v>
      </c>
      <c r="C374" s="20">
        <v>5356</v>
      </c>
      <c r="D374" t="s">
        <v>4560</v>
      </c>
      <c r="E374" s="10" t="s">
        <v>4241</v>
      </c>
      <c r="F374" s="10" t="s">
        <v>6356</v>
      </c>
    </row>
    <row r="375" spans="1:6" x14ac:dyDescent="0.25">
      <c r="A375" t="s">
        <v>273</v>
      </c>
      <c r="B375" t="s">
        <v>3124</v>
      </c>
      <c r="C375" s="20">
        <v>592</v>
      </c>
      <c r="D375" t="s">
        <v>4561</v>
      </c>
      <c r="E375" s="10" t="s">
        <v>4241</v>
      </c>
      <c r="F375" s="10" t="s">
        <v>9240</v>
      </c>
    </row>
    <row r="376" spans="1:6" x14ac:dyDescent="0.25">
      <c r="A376" t="s">
        <v>274</v>
      </c>
      <c r="B376" t="s">
        <v>3124</v>
      </c>
      <c r="C376" s="20">
        <v>6104</v>
      </c>
      <c r="D376" t="s">
        <v>4562</v>
      </c>
      <c r="E376" s="10" t="s">
        <v>4241</v>
      </c>
      <c r="F376" s="10" t="s">
        <v>9241</v>
      </c>
    </row>
    <row r="377" spans="1:6" x14ac:dyDescent="0.25">
      <c r="A377" t="s">
        <v>3229</v>
      </c>
      <c r="B377" t="s">
        <v>3124</v>
      </c>
      <c r="C377" s="20">
        <v>6475</v>
      </c>
      <c r="D377" t="s">
        <v>4563</v>
      </c>
      <c r="E377" s="10" t="s">
        <v>4241</v>
      </c>
      <c r="F377" s="10" t="s">
        <v>9242</v>
      </c>
    </row>
    <row r="378" spans="1:6" x14ac:dyDescent="0.25">
      <c r="A378" t="s">
        <v>275</v>
      </c>
      <c r="B378" t="s">
        <v>3123</v>
      </c>
      <c r="C378" s="20">
        <v>2557</v>
      </c>
      <c r="D378" t="s">
        <v>4564</v>
      </c>
      <c r="E378" s="10" t="s">
        <v>7615</v>
      </c>
      <c r="F378" s="10" t="s">
        <v>9243</v>
      </c>
    </row>
    <row r="379" spans="1:6" x14ac:dyDescent="0.25">
      <c r="A379" t="s">
        <v>276</v>
      </c>
      <c r="B379" t="s">
        <v>3124</v>
      </c>
      <c r="C379" s="20">
        <v>2535</v>
      </c>
      <c r="D379" t="s">
        <v>4565</v>
      </c>
      <c r="E379" s="10" t="s">
        <v>4241</v>
      </c>
      <c r="F379" s="10" t="s">
        <v>9244</v>
      </c>
    </row>
    <row r="380" spans="1:6" x14ac:dyDescent="0.25">
      <c r="A380" t="s">
        <v>277</v>
      </c>
      <c r="B380" t="s">
        <v>3124</v>
      </c>
      <c r="C380" s="20">
        <v>818</v>
      </c>
      <c r="D380" t="s">
        <v>4566</v>
      </c>
      <c r="E380" s="10" t="s">
        <v>4241</v>
      </c>
      <c r="F380" s="10" t="s">
        <v>9245</v>
      </c>
    </row>
    <row r="381" spans="1:6" x14ac:dyDescent="0.25">
      <c r="A381" t="s">
        <v>278</v>
      </c>
      <c r="B381" t="s">
        <v>3124</v>
      </c>
      <c r="C381" s="20">
        <v>741</v>
      </c>
      <c r="D381" t="s">
        <v>4567</v>
      </c>
      <c r="E381" s="10" t="s">
        <v>4241</v>
      </c>
      <c r="F381" s="10" t="s">
        <v>9246</v>
      </c>
    </row>
    <row r="382" spans="1:6" x14ac:dyDescent="0.25">
      <c r="A382" t="s">
        <v>3230</v>
      </c>
      <c r="B382" t="s">
        <v>3123</v>
      </c>
      <c r="C382" s="20">
        <v>137</v>
      </c>
      <c r="D382" t="s">
        <v>4568</v>
      </c>
      <c r="E382" s="10" t="s">
        <v>4241</v>
      </c>
      <c r="F382" s="10" t="s">
        <v>9247</v>
      </c>
    </row>
    <row r="383" spans="1:6" x14ac:dyDescent="0.25">
      <c r="A383" t="s">
        <v>279</v>
      </c>
      <c r="B383" t="s">
        <v>3124</v>
      </c>
      <c r="C383" s="20">
        <v>462</v>
      </c>
      <c r="D383" t="s">
        <v>4569</v>
      </c>
      <c r="E383" s="10" t="s">
        <v>4241</v>
      </c>
      <c r="F383" s="10" t="s">
        <v>9248</v>
      </c>
    </row>
    <row r="384" spans="1:6" x14ac:dyDescent="0.25">
      <c r="A384" t="s">
        <v>280</v>
      </c>
      <c r="B384" t="s">
        <v>3124</v>
      </c>
      <c r="C384" s="20">
        <v>987</v>
      </c>
      <c r="D384" t="s">
        <v>4570</v>
      </c>
      <c r="E384" s="10" t="s">
        <v>4241</v>
      </c>
      <c r="F384" s="10" t="s">
        <v>9249</v>
      </c>
    </row>
    <row r="385" spans="1:6" x14ac:dyDescent="0.25">
      <c r="A385" t="s">
        <v>281</v>
      </c>
      <c r="B385" t="s">
        <v>3123</v>
      </c>
      <c r="C385" s="20">
        <v>1422</v>
      </c>
      <c r="D385" t="s">
        <v>4571</v>
      </c>
      <c r="E385" s="10" t="s">
        <v>7616</v>
      </c>
      <c r="F385" s="10" t="s">
        <v>9250</v>
      </c>
    </row>
    <row r="386" spans="1:6" x14ac:dyDescent="0.25">
      <c r="A386" t="s">
        <v>3993</v>
      </c>
      <c r="B386" t="s">
        <v>3124</v>
      </c>
      <c r="C386" s="20">
        <v>192</v>
      </c>
      <c r="D386" t="s">
        <v>12104</v>
      </c>
      <c r="E386" s="10" t="s">
        <v>12104</v>
      </c>
      <c r="F386" s="10" t="s">
        <v>12104</v>
      </c>
    </row>
    <row r="387" spans="1:6" x14ac:dyDescent="0.25">
      <c r="A387" t="s">
        <v>3231</v>
      </c>
      <c r="B387" t="s">
        <v>3123</v>
      </c>
      <c r="C387" s="20">
        <v>630</v>
      </c>
      <c r="D387" t="s">
        <v>4572</v>
      </c>
      <c r="E387" s="10" t="s">
        <v>7617</v>
      </c>
      <c r="F387" s="10" t="s">
        <v>9251</v>
      </c>
    </row>
    <row r="388" spans="1:6" x14ac:dyDescent="0.25">
      <c r="A388" t="s">
        <v>282</v>
      </c>
      <c r="B388" t="s">
        <v>3124</v>
      </c>
      <c r="C388" s="20">
        <v>1898</v>
      </c>
      <c r="D388" t="s">
        <v>4573</v>
      </c>
      <c r="E388" s="10" t="s">
        <v>4241</v>
      </c>
      <c r="F388" s="10" t="s">
        <v>9252</v>
      </c>
    </row>
    <row r="389" spans="1:6" x14ac:dyDescent="0.25">
      <c r="A389" t="s">
        <v>283</v>
      </c>
      <c r="B389" t="s">
        <v>3123</v>
      </c>
      <c r="C389" s="20">
        <v>9822</v>
      </c>
      <c r="D389" t="s">
        <v>4574</v>
      </c>
      <c r="E389" s="10" t="s">
        <v>7618</v>
      </c>
      <c r="F389" s="10" t="s">
        <v>9253</v>
      </c>
    </row>
    <row r="390" spans="1:6" x14ac:dyDescent="0.25">
      <c r="A390" t="s">
        <v>284</v>
      </c>
      <c r="B390" t="s">
        <v>3124</v>
      </c>
      <c r="C390" s="20">
        <v>3577</v>
      </c>
      <c r="D390" t="s">
        <v>4575</v>
      </c>
      <c r="E390" s="10" t="s">
        <v>4241</v>
      </c>
      <c r="F390" s="10" t="s">
        <v>9254</v>
      </c>
    </row>
    <row r="391" spans="1:6" x14ac:dyDescent="0.25">
      <c r="A391" t="s">
        <v>285</v>
      </c>
      <c r="B391" t="s">
        <v>3124</v>
      </c>
      <c r="C391" s="20">
        <v>41019</v>
      </c>
      <c r="D391" t="s">
        <v>4576</v>
      </c>
      <c r="E391" s="10" t="s">
        <v>4241</v>
      </c>
      <c r="F391" s="10" t="s">
        <v>9255</v>
      </c>
    </row>
    <row r="392" spans="1:6" x14ac:dyDescent="0.25">
      <c r="A392" t="s">
        <v>286</v>
      </c>
      <c r="B392" t="s">
        <v>3124</v>
      </c>
      <c r="C392" s="20">
        <v>33688</v>
      </c>
      <c r="D392" t="s">
        <v>4577</v>
      </c>
      <c r="E392" s="10" t="s">
        <v>4241</v>
      </c>
      <c r="F392" s="10" t="s">
        <v>9256</v>
      </c>
    </row>
    <row r="393" spans="1:6" x14ac:dyDescent="0.25">
      <c r="A393" t="s">
        <v>3232</v>
      </c>
      <c r="B393" t="s">
        <v>3124</v>
      </c>
      <c r="C393" s="20">
        <v>74</v>
      </c>
      <c r="D393" t="s">
        <v>4578</v>
      </c>
      <c r="E393" s="10" t="s">
        <v>4241</v>
      </c>
      <c r="F393" s="10" t="s">
        <v>9257</v>
      </c>
    </row>
    <row r="394" spans="1:6" x14ac:dyDescent="0.25">
      <c r="A394" t="s">
        <v>287</v>
      </c>
      <c r="B394" t="s">
        <v>3123</v>
      </c>
      <c r="C394" s="20">
        <v>5581</v>
      </c>
      <c r="D394" t="s">
        <v>4579</v>
      </c>
      <c r="E394" s="10" t="s">
        <v>7619</v>
      </c>
      <c r="F394" s="10" t="s">
        <v>9258</v>
      </c>
    </row>
    <row r="395" spans="1:6" x14ac:dyDescent="0.25">
      <c r="A395" t="s">
        <v>3233</v>
      </c>
      <c r="B395" t="s">
        <v>3123</v>
      </c>
      <c r="C395" s="20">
        <v>58</v>
      </c>
      <c r="D395" t="s">
        <v>4580</v>
      </c>
      <c r="E395" s="10" t="s">
        <v>7620</v>
      </c>
      <c r="F395" s="10" t="s">
        <v>9259</v>
      </c>
    </row>
    <row r="396" spans="1:6" x14ac:dyDescent="0.25">
      <c r="A396" t="s">
        <v>288</v>
      </c>
      <c r="B396" t="s">
        <v>3124</v>
      </c>
      <c r="C396" s="20">
        <v>176</v>
      </c>
      <c r="D396" t="s">
        <v>4581</v>
      </c>
      <c r="E396" s="10" t="s">
        <v>4241</v>
      </c>
      <c r="F396" s="10" t="s">
        <v>9260</v>
      </c>
    </row>
    <row r="397" spans="1:6" x14ac:dyDescent="0.25">
      <c r="A397" t="s">
        <v>289</v>
      </c>
      <c r="B397" t="s">
        <v>3123</v>
      </c>
      <c r="C397" s="20">
        <v>9973</v>
      </c>
      <c r="D397" t="s">
        <v>4582</v>
      </c>
      <c r="E397" s="10" t="s">
        <v>7621</v>
      </c>
      <c r="F397" s="10" t="s">
        <v>9261</v>
      </c>
    </row>
    <row r="398" spans="1:6" x14ac:dyDescent="0.25">
      <c r="A398" t="s">
        <v>290</v>
      </c>
      <c r="B398" t="s">
        <v>3123</v>
      </c>
      <c r="C398" s="20">
        <v>6683</v>
      </c>
      <c r="D398" t="s">
        <v>4583</v>
      </c>
      <c r="E398" s="10" t="s">
        <v>7622</v>
      </c>
      <c r="F398" s="10" t="s">
        <v>9262</v>
      </c>
    </row>
    <row r="399" spans="1:6" x14ac:dyDescent="0.25">
      <c r="A399" t="s">
        <v>291</v>
      </c>
      <c r="B399" t="s">
        <v>3124</v>
      </c>
      <c r="C399" s="20">
        <v>1141</v>
      </c>
      <c r="D399" t="s">
        <v>4584</v>
      </c>
      <c r="E399" s="10" t="s">
        <v>7623</v>
      </c>
      <c r="F399" s="10" t="s">
        <v>9263</v>
      </c>
    </row>
    <row r="400" spans="1:6" x14ac:dyDescent="0.25">
      <c r="A400" t="s">
        <v>3234</v>
      </c>
      <c r="B400" t="s">
        <v>3123</v>
      </c>
      <c r="C400" s="20">
        <v>53</v>
      </c>
      <c r="D400" t="s">
        <v>4585</v>
      </c>
      <c r="E400" s="10" t="s">
        <v>4241</v>
      </c>
      <c r="F400" s="10" t="s">
        <v>7104</v>
      </c>
    </row>
    <row r="401" spans="1:6" x14ac:dyDescent="0.25">
      <c r="A401" t="s">
        <v>292</v>
      </c>
      <c r="B401" t="s">
        <v>3123</v>
      </c>
      <c r="C401" s="20">
        <v>30311</v>
      </c>
      <c r="D401" t="s">
        <v>4586</v>
      </c>
      <c r="E401" s="10" t="s">
        <v>7624</v>
      </c>
      <c r="F401" s="10" t="s">
        <v>9264</v>
      </c>
    </row>
    <row r="402" spans="1:6" x14ac:dyDescent="0.25">
      <c r="A402" t="s">
        <v>293</v>
      </c>
      <c r="B402" t="s">
        <v>3124</v>
      </c>
      <c r="C402" s="20">
        <v>9361</v>
      </c>
      <c r="D402" t="s">
        <v>4587</v>
      </c>
      <c r="E402" s="10" t="s">
        <v>4241</v>
      </c>
      <c r="F402" s="10" t="s">
        <v>9265</v>
      </c>
    </row>
    <row r="403" spans="1:6" x14ac:dyDescent="0.25">
      <c r="A403" t="s">
        <v>294</v>
      </c>
      <c r="B403" t="s">
        <v>3123</v>
      </c>
      <c r="C403" s="20">
        <v>1191</v>
      </c>
      <c r="D403" t="s">
        <v>4588</v>
      </c>
      <c r="E403" s="10" t="s">
        <v>7625</v>
      </c>
      <c r="F403" s="10" t="s">
        <v>9266</v>
      </c>
    </row>
    <row r="404" spans="1:6" x14ac:dyDescent="0.25">
      <c r="A404" t="s">
        <v>295</v>
      </c>
      <c r="B404" t="s">
        <v>3124</v>
      </c>
      <c r="C404" s="20">
        <v>564</v>
      </c>
      <c r="D404" t="s">
        <v>4589</v>
      </c>
      <c r="E404" s="10" t="s">
        <v>4241</v>
      </c>
      <c r="F404" s="10" t="s">
        <v>9267</v>
      </c>
    </row>
    <row r="405" spans="1:6" x14ac:dyDescent="0.25">
      <c r="A405" t="s">
        <v>296</v>
      </c>
      <c r="B405" t="s">
        <v>3124</v>
      </c>
      <c r="C405" s="20">
        <v>1162</v>
      </c>
      <c r="D405" t="s">
        <v>4590</v>
      </c>
      <c r="E405" s="10" t="s">
        <v>4241</v>
      </c>
      <c r="F405" s="10" t="s">
        <v>9268</v>
      </c>
    </row>
    <row r="406" spans="1:6" x14ac:dyDescent="0.25">
      <c r="A406" t="s">
        <v>297</v>
      </c>
      <c r="B406" t="s">
        <v>3124</v>
      </c>
      <c r="C406" s="20">
        <v>3864</v>
      </c>
      <c r="D406" t="s">
        <v>4591</v>
      </c>
      <c r="E406" s="10" t="s">
        <v>4241</v>
      </c>
      <c r="F406" s="10" t="s">
        <v>9269</v>
      </c>
    </row>
    <row r="407" spans="1:6" x14ac:dyDescent="0.25">
      <c r="A407" t="s">
        <v>298</v>
      </c>
      <c r="B407" t="s">
        <v>3124</v>
      </c>
      <c r="C407" s="20">
        <v>274</v>
      </c>
      <c r="D407" t="s">
        <v>4592</v>
      </c>
      <c r="E407" s="10" t="s">
        <v>4241</v>
      </c>
      <c r="F407" s="10" t="s">
        <v>9270</v>
      </c>
    </row>
    <row r="408" spans="1:6" x14ac:dyDescent="0.25">
      <c r="A408" t="s">
        <v>299</v>
      </c>
      <c r="B408" t="s">
        <v>3124</v>
      </c>
      <c r="C408" s="20">
        <v>1748</v>
      </c>
      <c r="D408" t="s">
        <v>4593</v>
      </c>
      <c r="E408" s="10" t="s">
        <v>4241</v>
      </c>
      <c r="F408" s="10" t="s">
        <v>9271</v>
      </c>
    </row>
    <row r="409" spans="1:6" x14ac:dyDescent="0.25">
      <c r="A409" t="s">
        <v>3235</v>
      </c>
      <c r="B409" t="s">
        <v>3123</v>
      </c>
      <c r="C409" s="20">
        <v>106</v>
      </c>
      <c r="D409" t="s">
        <v>4594</v>
      </c>
      <c r="E409" s="10" t="s">
        <v>7626</v>
      </c>
      <c r="F409" s="10" t="s">
        <v>9272</v>
      </c>
    </row>
    <row r="410" spans="1:6" x14ac:dyDescent="0.25">
      <c r="A410" t="s">
        <v>3236</v>
      </c>
      <c r="B410" t="s">
        <v>3123</v>
      </c>
      <c r="C410" s="20">
        <v>72</v>
      </c>
      <c r="D410" t="s">
        <v>4595</v>
      </c>
      <c r="E410" s="10" t="s">
        <v>4241</v>
      </c>
      <c r="F410" s="10" t="s">
        <v>7681</v>
      </c>
    </row>
    <row r="411" spans="1:6" x14ac:dyDescent="0.25">
      <c r="A411" t="s">
        <v>300</v>
      </c>
      <c r="B411" t="s">
        <v>3124</v>
      </c>
      <c r="C411" s="20">
        <v>3763</v>
      </c>
      <c r="D411" t="s">
        <v>4596</v>
      </c>
      <c r="E411" s="10" t="s">
        <v>4241</v>
      </c>
      <c r="F411" s="10" t="s">
        <v>9273</v>
      </c>
    </row>
    <row r="412" spans="1:6" x14ac:dyDescent="0.25">
      <c r="A412" t="s">
        <v>301</v>
      </c>
      <c r="B412" t="s">
        <v>3123</v>
      </c>
      <c r="C412" s="20">
        <v>5986</v>
      </c>
      <c r="D412" t="s">
        <v>4597</v>
      </c>
      <c r="E412" s="10" t="s">
        <v>7627</v>
      </c>
      <c r="F412" s="10" t="s">
        <v>9274</v>
      </c>
    </row>
    <row r="413" spans="1:6" x14ac:dyDescent="0.25">
      <c r="A413" t="s">
        <v>302</v>
      </c>
      <c r="B413" t="s">
        <v>3124</v>
      </c>
      <c r="C413" s="20">
        <v>2276</v>
      </c>
      <c r="D413" t="s">
        <v>4598</v>
      </c>
      <c r="E413" s="10" t="s">
        <v>4241</v>
      </c>
      <c r="F413" s="10" t="s">
        <v>9275</v>
      </c>
    </row>
    <row r="414" spans="1:6" x14ac:dyDescent="0.25">
      <c r="A414" t="s">
        <v>3237</v>
      </c>
      <c r="B414" t="s">
        <v>3123</v>
      </c>
      <c r="C414" s="20">
        <v>34</v>
      </c>
      <c r="D414" t="s">
        <v>4599</v>
      </c>
      <c r="E414" s="10" t="s">
        <v>7628</v>
      </c>
      <c r="F414" s="10" t="s">
        <v>9276</v>
      </c>
    </row>
    <row r="415" spans="1:6" x14ac:dyDescent="0.25">
      <c r="A415" t="s">
        <v>303</v>
      </c>
      <c r="B415" t="s">
        <v>3123</v>
      </c>
      <c r="C415" s="20">
        <v>8672</v>
      </c>
      <c r="D415" t="s">
        <v>4600</v>
      </c>
      <c r="E415" s="10" t="s">
        <v>7629</v>
      </c>
      <c r="F415" s="10" t="s">
        <v>9277</v>
      </c>
    </row>
    <row r="416" spans="1:6" x14ac:dyDescent="0.25">
      <c r="A416" t="s">
        <v>304</v>
      </c>
      <c r="B416" t="s">
        <v>3123</v>
      </c>
      <c r="C416" s="20">
        <v>6050</v>
      </c>
      <c r="D416" t="s">
        <v>4601</v>
      </c>
      <c r="E416" s="10" t="s">
        <v>5434</v>
      </c>
      <c r="F416" s="10" t="s">
        <v>9278</v>
      </c>
    </row>
    <row r="417" spans="1:6" x14ac:dyDescent="0.25">
      <c r="A417" t="s">
        <v>305</v>
      </c>
      <c r="B417" t="s">
        <v>3123</v>
      </c>
      <c r="C417" s="20">
        <v>2304</v>
      </c>
      <c r="D417" t="s">
        <v>4602</v>
      </c>
      <c r="E417" s="10" t="s">
        <v>7618</v>
      </c>
      <c r="F417" s="10" t="s">
        <v>9279</v>
      </c>
    </row>
    <row r="418" spans="1:6" x14ac:dyDescent="0.25">
      <c r="A418" t="s">
        <v>3238</v>
      </c>
      <c r="B418" t="s">
        <v>3123</v>
      </c>
      <c r="C418" s="20">
        <v>249</v>
      </c>
      <c r="D418" t="s">
        <v>4603</v>
      </c>
      <c r="E418" s="10" t="s">
        <v>7630</v>
      </c>
      <c r="F418" s="10" t="s">
        <v>9280</v>
      </c>
    </row>
    <row r="419" spans="1:6" x14ac:dyDescent="0.25">
      <c r="A419" t="s">
        <v>306</v>
      </c>
      <c r="B419" t="s">
        <v>3124</v>
      </c>
      <c r="C419" s="20">
        <v>4980</v>
      </c>
      <c r="D419" t="s">
        <v>4604</v>
      </c>
      <c r="E419" s="10" t="s">
        <v>4241</v>
      </c>
      <c r="F419" s="10" t="s">
        <v>9281</v>
      </c>
    </row>
    <row r="420" spans="1:6" x14ac:dyDescent="0.25">
      <c r="A420" t="s">
        <v>307</v>
      </c>
      <c r="B420" t="s">
        <v>3123</v>
      </c>
      <c r="C420" s="20">
        <v>8234</v>
      </c>
      <c r="D420" t="s">
        <v>4605</v>
      </c>
      <c r="E420" s="10" t="s">
        <v>7523</v>
      </c>
      <c r="F420" s="10" t="s">
        <v>9282</v>
      </c>
    </row>
    <row r="421" spans="1:6" x14ac:dyDescent="0.25">
      <c r="A421" t="s">
        <v>3239</v>
      </c>
      <c r="B421" t="s">
        <v>3123</v>
      </c>
      <c r="C421" s="20">
        <v>48</v>
      </c>
      <c r="D421" t="s">
        <v>4241</v>
      </c>
      <c r="E421" s="10" t="s">
        <v>4241</v>
      </c>
      <c r="F421" s="10" t="s">
        <v>9283</v>
      </c>
    </row>
    <row r="422" spans="1:6" x14ac:dyDescent="0.25">
      <c r="A422" t="s">
        <v>308</v>
      </c>
      <c r="B422" t="s">
        <v>3124</v>
      </c>
      <c r="C422" s="20">
        <v>11</v>
      </c>
      <c r="D422" t="s">
        <v>4606</v>
      </c>
      <c r="E422" s="10" t="s">
        <v>4241</v>
      </c>
      <c r="F422" s="10" t="s">
        <v>9284</v>
      </c>
    </row>
    <row r="423" spans="1:6" x14ac:dyDescent="0.25">
      <c r="A423" t="s">
        <v>3240</v>
      </c>
      <c r="B423" t="s">
        <v>3124</v>
      </c>
      <c r="C423" s="20">
        <v>13</v>
      </c>
      <c r="D423" t="s">
        <v>4607</v>
      </c>
      <c r="E423" s="10" t="s">
        <v>4241</v>
      </c>
      <c r="F423" s="10" t="s">
        <v>6402</v>
      </c>
    </row>
    <row r="424" spans="1:6" x14ac:dyDescent="0.25">
      <c r="A424" t="s">
        <v>389</v>
      </c>
      <c r="B424" t="s">
        <v>3124</v>
      </c>
      <c r="C424" s="20">
        <v>811</v>
      </c>
      <c r="D424" t="s">
        <v>4608</v>
      </c>
      <c r="E424" s="10" t="s">
        <v>4241</v>
      </c>
      <c r="F424" s="10" t="s">
        <v>9285</v>
      </c>
    </row>
    <row r="425" spans="1:6" x14ac:dyDescent="0.25">
      <c r="A425" t="s">
        <v>3241</v>
      </c>
      <c r="B425" t="s">
        <v>3124</v>
      </c>
      <c r="C425" s="20">
        <v>150</v>
      </c>
      <c r="D425" t="s">
        <v>4609</v>
      </c>
      <c r="E425" s="10" t="s">
        <v>4241</v>
      </c>
      <c r="F425" s="10" t="s">
        <v>4290</v>
      </c>
    </row>
    <row r="426" spans="1:6" x14ac:dyDescent="0.25">
      <c r="A426" t="s">
        <v>3242</v>
      </c>
      <c r="B426" t="s">
        <v>3124</v>
      </c>
      <c r="C426" s="20">
        <v>121</v>
      </c>
      <c r="D426" t="s">
        <v>4610</v>
      </c>
      <c r="E426" s="10" t="s">
        <v>4241</v>
      </c>
      <c r="F426" s="10" t="s">
        <v>9286</v>
      </c>
    </row>
    <row r="427" spans="1:6" x14ac:dyDescent="0.25">
      <c r="A427" t="s">
        <v>3243</v>
      </c>
      <c r="B427" t="s">
        <v>3124</v>
      </c>
      <c r="C427" s="20">
        <v>99</v>
      </c>
      <c r="D427" t="s">
        <v>4611</v>
      </c>
      <c r="E427" s="10" t="s">
        <v>4241</v>
      </c>
      <c r="F427" s="10" t="s">
        <v>9287</v>
      </c>
    </row>
    <row r="428" spans="1:6" x14ac:dyDescent="0.25">
      <c r="A428" t="s">
        <v>3244</v>
      </c>
      <c r="B428" t="s">
        <v>3124</v>
      </c>
      <c r="C428" s="20">
        <v>154</v>
      </c>
      <c r="D428" t="s">
        <v>4612</v>
      </c>
      <c r="E428" s="10" t="s">
        <v>4241</v>
      </c>
      <c r="F428" s="10" t="s">
        <v>9288</v>
      </c>
    </row>
    <row r="429" spans="1:6" x14ac:dyDescent="0.25">
      <c r="A429" t="s">
        <v>3245</v>
      </c>
      <c r="B429" t="s">
        <v>3124</v>
      </c>
      <c r="C429" s="20">
        <v>106</v>
      </c>
      <c r="D429" t="s">
        <v>4613</v>
      </c>
      <c r="E429" s="10" t="s">
        <v>4241</v>
      </c>
      <c r="F429" s="10" t="s">
        <v>9289</v>
      </c>
    </row>
    <row r="430" spans="1:6" x14ac:dyDescent="0.25">
      <c r="A430" t="s">
        <v>3246</v>
      </c>
      <c r="B430" t="s">
        <v>3124</v>
      </c>
      <c r="C430" s="20">
        <v>266</v>
      </c>
      <c r="D430" t="s">
        <v>4410</v>
      </c>
      <c r="E430" s="10" t="s">
        <v>4241</v>
      </c>
      <c r="F430" s="10" t="s">
        <v>9290</v>
      </c>
    </row>
    <row r="431" spans="1:6" x14ac:dyDescent="0.25">
      <c r="A431" t="s">
        <v>3247</v>
      </c>
      <c r="B431" t="s">
        <v>3124</v>
      </c>
      <c r="C431" s="20">
        <v>86</v>
      </c>
      <c r="D431" t="s">
        <v>4614</v>
      </c>
      <c r="E431" s="10" t="s">
        <v>4241</v>
      </c>
      <c r="F431" s="10" t="s">
        <v>9291</v>
      </c>
    </row>
    <row r="432" spans="1:6" x14ac:dyDescent="0.25">
      <c r="A432" t="s">
        <v>3248</v>
      </c>
      <c r="B432" t="s">
        <v>3124</v>
      </c>
      <c r="C432" s="20">
        <v>146</v>
      </c>
      <c r="D432" t="s">
        <v>4615</v>
      </c>
      <c r="E432" s="10" t="s">
        <v>4241</v>
      </c>
      <c r="F432" s="10" t="s">
        <v>9292</v>
      </c>
    </row>
    <row r="433" spans="1:6" x14ac:dyDescent="0.25">
      <c r="A433" t="s">
        <v>3249</v>
      </c>
      <c r="B433" t="s">
        <v>3124</v>
      </c>
      <c r="C433" s="20">
        <v>107</v>
      </c>
      <c r="D433" t="s">
        <v>4616</v>
      </c>
      <c r="E433" s="10" t="s">
        <v>4241</v>
      </c>
      <c r="F433" s="10" t="s">
        <v>9293</v>
      </c>
    </row>
    <row r="434" spans="1:6" x14ac:dyDescent="0.25">
      <c r="A434" t="s">
        <v>3250</v>
      </c>
      <c r="B434" t="s">
        <v>3124</v>
      </c>
      <c r="C434" s="20">
        <v>78</v>
      </c>
      <c r="D434" t="s">
        <v>4465</v>
      </c>
      <c r="E434" s="10" t="s">
        <v>4241</v>
      </c>
      <c r="F434" s="10" t="s">
        <v>9294</v>
      </c>
    </row>
    <row r="435" spans="1:6" x14ac:dyDescent="0.25">
      <c r="A435" t="s">
        <v>3251</v>
      </c>
      <c r="B435" t="s">
        <v>3124</v>
      </c>
      <c r="C435" s="20">
        <v>201</v>
      </c>
      <c r="D435" t="s">
        <v>4617</v>
      </c>
      <c r="E435" s="10" t="s">
        <v>4241</v>
      </c>
      <c r="F435" s="10" t="s">
        <v>9295</v>
      </c>
    </row>
    <row r="436" spans="1:6" x14ac:dyDescent="0.25">
      <c r="A436" t="s">
        <v>3252</v>
      </c>
      <c r="B436" t="s">
        <v>3124</v>
      </c>
      <c r="C436" s="20">
        <v>138</v>
      </c>
      <c r="D436" t="s">
        <v>4618</v>
      </c>
      <c r="E436" s="10" t="s">
        <v>4241</v>
      </c>
      <c r="F436" s="10" t="s">
        <v>9296</v>
      </c>
    </row>
    <row r="437" spans="1:6" x14ac:dyDescent="0.25">
      <c r="A437" t="s">
        <v>3253</v>
      </c>
      <c r="B437" t="s">
        <v>3124</v>
      </c>
      <c r="C437" s="20">
        <v>335</v>
      </c>
      <c r="D437" t="s">
        <v>4619</v>
      </c>
      <c r="E437" s="10" t="s">
        <v>4241</v>
      </c>
      <c r="F437" s="10" t="s">
        <v>9297</v>
      </c>
    </row>
    <row r="438" spans="1:6" x14ac:dyDescent="0.25">
      <c r="A438" t="s">
        <v>3254</v>
      </c>
      <c r="B438" t="s">
        <v>3124</v>
      </c>
      <c r="C438" s="20">
        <v>103</v>
      </c>
      <c r="D438" t="s">
        <v>4620</v>
      </c>
      <c r="E438" s="10" t="s">
        <v>4241</v>
      </c>
      <c r="F438" s="10" t="s">
        <v>9298</v>
      </c>
    </row>
    <row r="439" spans="1:6" x14ac:dyDescent="0.25">
      <c r="A439" t="s">
        <v>3255</v>
      </c>
      <c r="B439" t="s">
        <v>3124</v>
      </c>
      <c r="C439" s="20">
        <v>112</v>
      </c>
      <c r="D439" t="s">
        <v>4621</v>
      </c>
      <c r="E439" s="10" t="s">
        <v>4241</v>
      </c>
      <c r="F439" s="10" t="s">
        <v>5978</v>
      </c>
    </row>
    <row r="440" spans="1:6" x14ac:dyDescent="0.25">
      <c r="A440" t="s">
        <v>3256</v>
      </c>
      <c r="B440" t="s">
        <v>3124</v>
      </c>
      <c r="C440" s="20">
        <v>42</v>
      </c>
      <c r="D440" t="s">
        <v>4622</v>
      </c>
      <c r="E440" s="10" t="s">
        <v>4241</v>
      </c>
      <c r="F440" s="10" t="s">
        <v>9299</v>
      </c>
    </row>
    <row r="441" spans="1:6" x14ac:dyDescent="0.25">
      <c r="A441" t="s">
        <v>3257</v>
      </c>
      <c r="B441" t="s">
        <v>3123</v>
      </c>
      <c r="C441" s="20">
        <v>15489</v>
      </c>
      <c r="D441" t="s">
        <v>4623</v>
      </c>
      <c r="E441" s="10" t="s">
        <v>7631</v>
      </c>
      <c r="F441" s="10" t="s">
        <v>9300</v>
      </c>
    </row>
    <row r="442" spans="1:6" x14ac:dyDescent="0.25">
      <c r="A442" t="s">
        <v>3258</v>
      </c>
      <c r="B442" t="s">
        <v>3123</v>
      </c>
      <c r="C442" s="20">
        <v>21175</v>
      </c>
      <c r="D442" t="s">
        <v>4624</v>
      </c>
      <c r="E442" s="10" t="s">
        <v>7632</v>
      </c>
      <c r="F442" s="10" t="s">
        <v>9301</v>
      </c>
    </row>
    <row r="443" spans="1:6" x14ac:dyDescent="0.25">
      <c r="A443" t="s">
        <v>3259</v>
      </c>
      <c r="B443" t="s">
        <v>3123</v>
      </c>
      <c r="C443" s="20">
        <v>8374</v>
      </c>
      <c r="D443" t="s">
        <v>4625</v>
      </c>
      <c r="E443" s="10" t="s">
        <v>7633</v>
      </c>
      <c r="F443" s="10" t="s">
        <v>9302</v>
      </c>
    </row>
    <row r="444" spans="1:6" x14ac:dyDescent="0.25">
      <c r="A444" t="s">
        <v>3260</v>
      </c>
      <c r="B444" t="s">
        <v>3123</v>
      </c>
      <c r="C444" s="20">
        <v>14148</v>
      </c>
      <c r="D444" t="s">
        <v>4626</v>
      </c>
      <c r="E444" s="10" t="s">
        <v>7634</v>
      </c>
      <c r="F444" s="10" t="s">
        <v>9303</v>
      </c>
    </row>
    <row r="445" spans="1:6" x14ac:dyDescent="0.25">
      <c r="A445" t="s">
        <v>641</v>
      </c>
      <c r="B445" t="s">
        <v>3123</v>
      </c>
      <c r="C445" s="20">
        <v>12266</v>
      </c>
      <c r="D445" t="s">
        <v>4627</v>
      </c>
      <c r="E445" s="10" t="s">
        <v>7635</v>
      </c>
      <c r="F445" s="10" t="s">
        <v>9304</v>
      </c>
    </row>
    <row r="446" spans="1:6" x14ac:dyDescent="0.25">
      <c r="A446" t="s">
        <v>3261</v>
      </c>
      <c r="B446" t="s">
        <v>3123</v>
      </c>
      <c r="C446" s="20">
        <v>3090</v>
      </c>
      <c r="D446" t="s">
        <v>4628</v>
      </c>
      <c r="E446" s="10" t="s">
        <v>7636</v>
      </c>
      <c r="F446" s="10" t="s">
        <v>9305</v>
      </c>
    </row>
    <row r="447" spans="1:6" x14ac:dyDescent="0.25">
      <c r="A447" t="s">
        <v>3262</v>
      </c>
      <c r="B447" t="s">
        <v>3123</v>
      </c>
      <c r="C447" s="20">
        <v>5251</v>
      </c>
      <c r="D447" t="s">
        <v>4629</v>
      </c>
      <c r="E447" s="10" t="s">
        <v>7637</v>
      </c>
      <c r="F447" s="10" t="s">
        <v>9306</v>
      </c>
    </row>
    <row r="448" spans="1:6" x14ac:dyDescent="0.25">
      <c r="A448" t="s">
        <v>3263</v>
      </c>
      <c r="B448" t="s">
        <v>3123</v>
      </c>
      <c r="C448" s="20">
        <v>18770</v>
      </c>
      <c r="D448" t="s">
        <v>4630</v>
      </c>
      <c r="E448" s="10" t="s">
        <v>7638</v>
      </c>
      <c r="F448" s="10" t="s">
        <v>9307</v>
      </c>
    </row>
    <row r="449" spans="1:6" x14ac:dyDescent="0.25">
      <c r="A449" t="s">
        <v>3264</v>
      </c>
      <c r="B449" t="s">
        <v>3123</v>
      </c>
      <c r="C449" s="20">
        <v>11945</v>
      </c>
      <c r="D449" t="s">
        <v>4631</v>
      </c>
      <c r="E449" s="10" t="s">
        <v>7639</v>
      </c>
      <c r="F449" s="10" t="s">
        <v>9308</v>
      </c>
    </row>
    <row r="450" spans="1:6" x14ac:dyDescent="0.25">
      <c r="A450" t="s">
        <v>3265</v>
      </c>
      <c r="B450" t="s">
        <v>3123</v>
      </c>
      <c r="C450" s="20">
        <v>12231</v>
      </c>
      <c r="D450" t="s">
        <v>4632</v>
      </c>
      <c r="E450" s="10" t="s">
        <v>6433</v>
      </c>
      <c r="F450" s="10" t="s">
        <v>9309</v>
      </c>
    </row>
    <row r="451" spans="1:6" x14ac:dyDescent="0.25">
      <c r="A451" t="s">
        <v>3266</v>
      </c>
      <c r="B451" t="s">
        <v>3123</v>
      </c>
      <c r="C451" s="20">
        <v>14048</v>
      </c>
      <c r="D451" t="s">
        <v>4633</v>
      </c>
      <c r="E451" s="10" t="s">
        <v>7640</v>
      </c>
      <c r="F451" s="10" t="s">
        <v>9310</v>
      </c>
    </row>
    <row r="452" spans="1:6" x14ac:dyDescent="0.25">
      <c r="A452" t="s">
        <v>3267</v>
      </c>
      <c r="B452" t="s">
        <v>3123</v>
      </c>
      <c r="C452" s="20">
        <v>9761</v>
      </c>
      <c r="D452" t="s">
        <v>4634</v>
      </c>
      <c r="E452" s="10" t="s">
        <v>7641</v>
      </c>
      <c r="F452" s="10" t="s">
        <v>9311</v>
      </c>
    </row>
    <row r="453" spans="1:6" x14ac:dyDescent="0.25">
      <c r="A453" t="s">
        <v>3268</v>
      </c>
      <c r="B453" t="s">
        <v>3123</v>
      </c>
      <c r="C453" s="20">
        <v>5387</v>
      </c>
      <c r="D453" t="s">
        <v>4635</v>
      </c>
      <c r="E453" s="10" t="s">
        <v>7642</v>
      </c>
      <c r="F453" s="10" t="s">
        <v>9312</v>
      </c>
    </row>
    <row r="454" spans="1:6" x14ac:dyDescent="0.25">
      <c r="A454" t="s">
        <v>3269</v>
      </c>
      <c r="B454" t="s">
        <v>3123</v>
      </c>
      <c r="C454" s="20">
        <v>12768</v>
      </c>
      <c r="D454" t="s">
        <v>4636</v>
      </c>
      <c r="E454" s="10" t="s">
        <v>5663</v>
      </c>
      <c r="F454" s="10" t="s">
        <v>9313</v>
      </c>
    </row>
    <row r="455" spans="1:6" x14ac:dyDescent="0.25">
      <c r="A455" t="s">
        <v>3270</v>
      </c>
      <c r="B455" t="s">
        <v>3123</v>
      </c>
      <c r="C455" s="20">
        <v>15792</v>
      </c>
      <c r="D455" t="s">
        <v>4637</v>
      </c>
      <c r="E455" s="10" t="s">
        <v>7403</v>
      </c>
      <c r="F455" s="10" t="s">
        <v>9314</v>
      </c>
    </row>
    <row r="456" spans="1:6" x14ac:dyDescent="0.25">
      <c r="A456" t="s">
        <v>3271</v>
      </c>
      <c r="B456" t="s">
        <v>3123</v>
      </c>
      <c r="C456" s="20">
        <v>11362</v>
      </c>
      <c r="D456" t="s">
        <v>4638</v>
      </c>
      <c r="E456" s="10" t="s">
        <v>7643</v>
      </c>
      <c r="F456" s="10" t="s">
        <v>9315</v>
      </c>
    </row>
    <row r="457" spans="1:6" x14ac:dyDescent="0.25">
      <c r="A457" t="s">
        <v>3272</v>
      </c>
      <c r="B457" t="s">
        <v>3123</v>
      </c>
      <c r="C457" s="20">
        <v>380</v>
      </c>
      <c r="D457" t="s">
        <v>4639</v>
      </c>
      <c r="E457" s="10" t="s">
        <v>7644</v>
      </c>
      <c r="F457" s="10" t="s">
        <v>9316</v>
      </c>
    </row>
    <row r="458" spans="1:6" x14ac:dyDescent="0.25">
      <c r="A458" t="s">
        <v>3994</v>
      </c>
      <c r="B458" t="s">
        <v>3123</v>
      </c>
      <c r="C458" s="20"/>
      <c r="D458" t="s">
        <v>12104</v>
      </c>
      <c r="E458" s="10" t="s">
        <v>12104</v>
      </c>
      <c r="F458" s="10" t="s">
        <v>12104</v>
      </c>
    </row>
    <row r="459" spans="1:6" x14ac:dyDescent="0.25">
      <c r="A459" t="s">
        <v>3273</v>
      </c>
      <c r="B459" t="s">
        <v>3123</v>
      </c>
      <c r="C459" s="20">
        <v>6163</v>
      </c>
      <c r="D459" t="s">
        <v>4640</v>
      </c>
      <c r="E459" s="10" t="s">
        <v>7645</v>
      </c>
      <c r="F459" s="10" t="s">
        <v>9317</v>
      </c>
    </row>
    <row r="460" spans="1:6" x14ac:dyDescent="0.25">
      <c r="A460" t="s">
        <v>646</v>
      </c>
      <c r="B460" t="s">
        <v>3124</v>
      </c>
      <c r="C460" s="20">
        <v>36</v>
      </c>
      <c r="D460" t="s">
        <v>4641</v>
      </c>
      <c r="E460" s="10" t="s">
        <v>4241</v>
      </c>
      <c r="F460" s="10" t="s">
        <v>9318</v>
      </c>
    </row>
    <row r="461" spans="1:6" x14ac:dyDescent="0.25">
      <c r="A461" t="s">
        <v>309</v>
      </c>
      <c r="B461" t="s">
        <v>3124</v>
      </c>
      <c r="C461" s="20">
        <v>355</v>
      </c>
      <c r="D461" t="s">
        <v>4642</v>
      </c>
      <c r="E461" s="10" t="s">
        <v>4241</v>
      </c>
      <c r="F461" s="10" t="s">
        <v>9319</v>
      </c>
    </row>
    <row r="462" spans="1:6" x14ac:dyDescent="0.25">
      <c r="A462" t="s">
        <v>3274</v>
      </c>
      <c r="B462" t="s">
        <v>3123</v>
      </c>
      <c r="C462" s="20">
        <v>79</v>
      </c>
      <c r="D462" t="s">
        <v>4643</v>
      </c>
      <c r="E462" s="10" t="s">
        <v>4241</v>
      </c>
      <c r="F462" s="10" t="s">
        <v>9320</v>
      </c>
    </row>
    <row r="463" spans="1:6" x14ac:dyDescent="0.25">
      <c r="A463" t="s">
        <v>310</v>
      </c>
      <c r="B463" t="s">
        <v>3123</v>
      </c>
      <c r="C463" s="20">
        <v>7564</v>
      </c>
      <c r="D463" t="s">
        <v>4644</v>
      </c>
      <c r="E463" s="10" t="s">
        <v>7646</v>
      </c>
      <c r="F463" s="10" t="s">
        <v>9321</v>
      </c>
    </row>
    <row r="464" spans="1:6" x14ac:dyDescent="0.25">
      <c r="A464" t="s">
        <v>3275</v>
      </c>
      <c r="B464" t="s">
        <v>3124</v>
      </c>
      <c r="C464" s="20">
        <v>1849</v>
      </c>
      <c r="D464" t="s">
        <v>4645</v>
      </c>
      <c r="E464" s="10" t="s">
        <v>4241</v>
      </c>
      <c r="F464" s="10" t="s">
        <v>9322</v>
      </c>
    </row>
    <row r="465" spans="1:6" x14ac:dyDescent="0.25">
      <c r="A465" t="s">
        <v>3031</v>
      </c>
      <c r="B465" t="s">
        <v>3123</v>
      </c>
      <c r="C465" s="20">
        <v>260</v>
      </c>
      <c r="D465" t="s">
        <v>4646</v>
      </c>
      <c r="E465" s="10" t="s">
        <v>7647</v>
      </c>
      <c r="F465" s="10" t="s">
        <v>9323</v>
      </c>
    </row>
    <row r="466" spans="1:6" x14ac:dyDescent="0.25">
      <c r="A466" t="s">
        <v>311</v>
      </c>
      <c r="B466" t="s">
        <v>3124</v>
      </c>
      <c r="C466" s="20">
        <v>967</v>
      </c>
      <c r="D466" t="s">
        <v>4647</v>
      </c>
      <c r="E466" s="10" t="s">
        <v>4241</v>
      </c>
      <c r="F466" s="10" t="s">
        <v>9324</v>
      </c>
    </row>
    <row r="467" spans="1:6" x14ac:dyDescent="0.25">
      <c r="A467" t="s">
        <v>312</v>
      </c>
      <c r="B467" t="s">
        <v>3123</v>
      </c>
      <c r="C467" s="20">
        <v>2648</v>
      </c>
      <c r="D467" t="s">
        <v>4648</v>
      </c>
      <c r="E467" s="10" t="s">
        <v>7648</v>
      </c>
      <c r="F467" s="10" t="s">
        <v>9325</v>
      </c>
    </row>
    <row r="468" spans="1:6" x14ac:dyDescent="0.25">
      <c r="A468" t="s">
        <v>313</v>
      </c>
      <c r="B468" t="s">
        <v>3124</v>
      </c>
      <c r="C468" s="20">
        <v>1749</v>
      </c>
      <c r="D468" t="s">
        <v>4649</v>
      </c>
      <c r="E468" s="10" t="s">
        <v>4241</v>
      </c>
      <c r="F468" s="10" t="s">
        <v>4311</v>
      </c>
    </row>
    <row r="469" spans="1:6" x14ac:dyDescent="0.25">
      <c r="A469" t="s">
        <v>314</v>
      </c>
      <c r="B469" t="s">
        <v>3124</v>
      </c>
      <c r="C469" s="20">
        <v>8518</v>
      </c>
      <c r="D469" t="s">
        <v>4650</v>
      </c>
      <c r="E469" s="10" t="s">
        <v>4241</v>
      </c>
      <c r="F469" s="10" t="s">
        <v>9326</v>
      </c>
    </row>
    <row r="470" spans="1:6" x14ac:dyDescent="0.25">
      <c r="A470" t="s">
        <v>315</v>
      </c>
      <c r="B470" t="s">
        <v>3124</v>
      </c>
      <c r="C470" s="20">
        <v>13</v>
      </c>
      <c r="D470" t="s">
        <v>4651</v>
      </c>
      <c r="E470" s="10" t="s">
        <v>4241</v>
      </c>
      <c r="F470" s="10" t="s">
        <v>9327</v>
      </c>
    </row>
    <row r="471" spans="1:6" x14ac:dyDescent="0.25">
      <c r="A471" t="s">
        <v>317</v>
      </c>
      <c r="B471" t="s">
        <v>3124</v>
      </c>
      <c r="C471" s="20">
        <v>571</v>
      </c>
      <c r="D471" t="s">
        <v>4653</v>
      </c>
      <c r="E471" s="10" t="s">
        <v>4241</v>
      </c>
      <c r="F471" s="10" t="s">
        <v>9329</v>
      </c>
    </row>
    <row r="472" spans="1:6" x14ac:dyDescent="0.25">
      <c r="A472" t="s">
        <v>317</v>
      </c>
      <c r="B472" t="s">
        <v>3124</v>
      </c>
      <c r="C472" s="20">
        <v>1320</v>
      </c>
      <c r="D472" t="s">
        <v>4652</v>
      </c>
      <c r="E472" s="10" t="s">
        <v>4241</v>
      </c>
      <c r="F472" s="10" t="s">
        <v>9328</v>
      </c>
    </row>
    <row r="473" spans="1:6" x14ac:dyDescent="0.25">
      <c r="A473" t="s">
        <v>316</v>
      </c>
      <c r="B473" t="s">
        <v>3124</v>
      </c>
      <c r="C473" s="20">
        <v>2044</v>
      </c>
      <c r="D473" t="s">
        <v>4654</v>
      </c>
      <c r="E473" s="10" t="s">
        <v>4241</v>
      </c>
      <c r="F473" s="10" t="s">
        <v>9330</v>
      </c>
    </row>
    <row r="474" spans="1:6" x14ac:dyDescent="0.25">
      <c r="A474" t="s">
        <v>3276</v>
      </c>
      <c r="B474" t="s">
        <v>3124</v>
      </c>
      <c r="C474" s="20">
        <v>8</v>
      </c>
      <c r="D474" t="s">
        <v>4655</v>
      </c>
      <c r="E474" s="10" t="s">
        <v>4241</v>
      </c>
      <c r="F474" s="10" t="s">
        <v>9331</v>
      </c>
    </row>
    <row r="475" spans="1:6" x14ac:dyDescent="0.25">
      <c r="A475" t="s">
        <v>318</v>
      </c>
      <c r="B475" t="s">
        <v>3124</v>
      </c>
      <c r="C475" s="20">
        <v>1426</v>
      </c>
      <c r="D475" t="s">
        <v>4656</v>
      </c>
      <c r="E475" s="10" t="s">
        <v>4241</v>
      </c>
      <c r="F475" s="10" t="s">
        <v>9332</v>
      </c>
    </row>
    <row r="476" spans="1:6" x14ac:dyDescent="0.25">
      <c r="A476" t="s">
        <v>319</v>
      </c>
      <c r="B476" t="s">
        <v>3124</v>
      </c>
      <c r="C476" s="20">
        <v>2256</v>
      </c>
      <c r="D476" t="s">
        <v>4657</v>
      </c>
      <c r="E476" s="10" t="s">
        <v>4241</v>
      </c>
      <c r="F476" s="10" t="s">
        <v>9333</v>
      </c>
    </row>
    <row r="477" spans="1:6" x14ac:dyDescent="0.25">
      <c r="A477" t="s">
        <v>320</v>
      </c>
      <c r="B477" t="s">
        <v>3124</v>
      </c>
      <c r="C477" s="20">
        <v>1442</v>
      </c>
      <c r="D477" t="s">
        <v>4658</v>
      </c>
      <c r="E477" s="10" t="s">
        <v>4241</v>
      </c>
      <c r="F477" s="10" t="s">
        <v>9334</v>
      </c>
    </row>
    <row r="478" spans="1:6" x14ac:dyDescent="0.25">
      <c r="A478" t="s">
        <v>3995</v>
      </c>
      <c r="B478" t="s">
        <v>3124</v>
      </c>
      <c r="C478" s="20">
        <v>90</v>
      </c>
      <c r="D478" t="s">
        <v>12104</v>
      </c>
      <c r="E478" s="10" t="s">
        <v>12104</v>
      </c>
      <c r="F478" s="10" t="s">
        <v>12104</v>
      </c>
    </row>
    <row r="479" spans="1:6" x14ac:dyDescent="0.25">
      <c r="A479" t="s">
        <v>3277</v>
      </c>
      <c r="B479" t="s">
        <v>3124</v>
      </c>
      <c r="C479" s="20">
        <v>38</v>
      </c>
      <c r="D479" t="s">
        <v>4659</v>
      </c>
      <c r="E479" s="10" t="s">
        <v>4241</v>
      </c>
      <c r="F479" s="10" t="s">
        <v>9335</v>
      </c>
    </row>
    <row r="480" spans="1:6" x14ac:dyDescent="0.25">
      <c r="A480" t="s">
        <v>321</v>
      </c>
      <c r="B480" t="s">
        <v>3124</v>
      </c>
      <c r="C480" s="20">
        <v>4134</v>
      </c>
      <c r="D480" t="s">
        <v>4660</v>
      </c>
      <c r="E480" s="10" t="s">
        <v>4241</v>
      </c>
      <c r="F480" s="10" t="s">
        <v>9336</v>
      </c>
    </row>
    <row r="481" spans="1:6" x14ac:dyDescent="0.25">
      <c r="A481" t="s">
        <v>322</v>
      </c>
      <c r="B481" t="s">
        <v>3123</v>
      </c>
      <c r="C481" s="20">
        <v>19466</v>
      </c>
      <c r="D481" t="s">
        <v>4661</v>
      </c>
      <c r="E481" s="10" t="s">
        <v>7116</v>
      </c>
      <c r="F481" s="10" t="s">
        <v>9337</v>
      </c>
    </row>
    <row r="482" spans="1:6" x14ac:dyDescent="0.25">
      <c r="A482" t="s">
        <v>323</v>
      </c>
      <c r="B482" t="s">
        <v>3123</v>
      </c>
      <c r="C482" s="20">
        <v>19738</v>
      </c>
      <c r="D482" t="s">
        <v>4662</v>
      </c>
      <c r="E482" s="10" t="s">
        <v>7649</v>
      </c>
      <c r="F482" s="10" t="s">
        <v>9338</v>
      </c>
    </row>
    <row r="483" spans="1:6" x14ac:dyDescent="0.25">
      <c r="A483" t="s">
        <v>3278</v>
      </c>
      <c r="B483" t="s">
        <v>3123</v>
      </c>
      <c r="C483" s="20">
        <v>1309</v>
      </c>
      <c r="D483" t="s">
        <v>4663</v>
      </c>
      <c r="E483" s="10" t="s">
        <v>7650</v>
      </c>
      <c r="F483" s="10" t="s">
        <v>9339</v>
      </c>
    </row>
    <row r="484" spans="1:6" x14ac:dyDescent="0.25">
      <c r="A484" t="s">
        <v>324</v>
      </c>
      <c r="B484" t="s">
        <v>3123</v>
      </c>
      <c r="C484" s="20">
        <v>8742</v>
      </c>
      <c r="D484" t="s">
        <v>4664</v>
      </c>
      <c r="E484" s="10" t="s">
        <v>7651</v>
      </c>
      <c r="F484" s="10" t="s">
        <v>9340</v>
      </c>
    </row>
    <row r="485" spans="1:6" x14ac:dyDescent="0.25">
      <c r="A485" t="s">
        <v>3996</v>
      </c>
      <c r="B485" t="s">
        <v>3123</v>
      </c>
      <c r="C485" s="20"/>
      <c r="D485" t="s">
        <v>12104</v>
      </c>
      <c r="E485" s="10" t="s">
        <v>12104</v>
      </c>
      <c r="F485" s="10" t="s">
        <v>12104</v>
      </c>
    </row>
    <row r="486" spans="1:6" x14ac:dyDescent="0.25">
      <c r="A486" t="s">
        <v>325</v>
      </c>
      <c r="B486" t="s">
        <v>3123</v>
      </c>
      <c r="C486" s="20">
        <v>5392</v>
      </c>
      <c r="D486" t="s">
        <v>4665</v>
      </c>
      <c r="E486" s="10" t="s">
        <v>7652</v>
      </c>
      <c r="F486" s="10" t="s">
        <v>9341</v>
      </c>
    </row>
    <row r="487" spans="1:6" x14ac:dyDescent="0.25">
      <c r="A487" t="s">
        <v>326</v>
      </c>
      <c r="B487" t="s">
        <v>3123</v>
      </c>
      <c r="C487" s="20">
        <v>15779</v>
      </c>
      <c r="D487" t="s">
        <v>4666</v>
      </c>
      <c r="E487" s="10" t="s">
        <v>7653</v>
      </c>
      <c r="F487" s="10" t="s">
        <v>9342</v>
      </c>
    </row>
    <row r="488" spans="1:6" x14ac:dyDescent="0.25">
      <c r="A488" t="s">
        <v>327</v>
      </c>
      <c r="B488" t="s">
        <v>3123</v>
      </c>
      <c r="C488" s="20">
        <v>11000</v>
      </c>
      <c r="D488" t="s">
        <v>4667</v>
      </c>
      <c r="E488" s="10" t="s">
        <v>4546</v>
      </c>
      <c r="F488" s="10" t="s">
        <v>9343</v>
      </c>
    </row>
    <row r="489" spans="1:6" x14ac:dyDescent="0.25">
      <c r="A489" t="s">
        <v>328</v>
      </c>
      <c r="B489" t="s">
        <v>3123</v>
      </c>
      <c r="C489" s="20">
        <v>13125</v>
      </c>
      <c r="D489" t="s">
        <v>4668</v>
      </c>
      <c r="E489" s="10" t="s">
        <v>7654</v>
      </c>
      <c r="F489" s="10" t="s">
        <v>9344</v>
      </c>
    </row>
    <row r="490" spans="1:6" x14ac:dyDescent="0.25">
      <c r="A490" t="s">
        <v>329</v>
      </c>
      <c r="B490" t="s">
        <v>3123</v>
      </c>
      <c r="C490" s="20">
        <v>20411</v>
      </c>
      <c r="D490" t="s">
        <v>4669</v>
      </c>
      <c r="E490" s="10" t="s">
        <v>7655</v>
      </c>
      <c r="F490" s="10" t="s">
        <v>9345</v>
      </c>
    </row>
    <row r="491" spans="1:6" x14ac:dyDescent="0.25">
      <c r="A491" t="s">
        <v>330</v>
      </c>
      <c r="B491" t="s">
        <v>3123</v>
      </c>
      <c r="C491" s="20">
        <v>30973</v>
      </c>
      <c r="D491" t="s">
        <v>4670</v>
      </c>
      <c r="E491" s="10" t="s">
        <v>7656</v>
      </c>
      <c r="F491" s="10" t="s">
        <v>9346</v>
      </c>
    </row>
    <row r="492" spans="1:6" x14ac:dyDescent="0.25">
      <c r="A492" t="s">
        <v>331</v>
      </c>
      <c r="B492" t="s">
        <v>3123</v>
      </c>
      <c r="C492" s="20">
        <v>30312</v>
      </c>
      <c r="D492" t="s">
        <v>4671</v>
      </c>
      <c r="E492" s="10" t="s">
        <v>7657</v>
      </c>
      <c r="F492" s="10" t="s">
        <v>9347</v>
      </c>
    </row>
    <row r="493" spans="1:6" x14ac:dyDescent="0.25">
      <c r="A493" t="s">
        <v>332</v>
      </c>
      <c r="B493" t="s">
        <v>3123</v>
      </c>
      <c r="C493" s="20">
        <v>22334</v>
      </c>
      <c r="D493" t="s">
        <v>4672</v>
      </c>
      <c r="E493" s="10" t="s">
        <v>7658</v>
      </c>
      <c r="F493" s="10" t="s">
        <v>9348</v>
      </c>
    </row>
    <row r="494" spans="1:6" x14ac:dyDescent="0.25">
      <c r="A494" t="s">
        <v>333</v>
      </c>
      <c r="B494" t="s">
        <v>3123</v>
      </c>
      <c r="C494" s="20">
        <v>6678</v>
      </c>
      <c r="D494" t="s">
        <v>4673</v>
      </c>
      <c r="E494" s="10" t="s">
        <v>7659</v>
      </c>
      <c r="F494" s="10" t="s">
        <v>9349</v>
      </c>
    </row>
    <row r="495" spans="1:6" x14ac:dyDescent="0.25">
      <c r="A495" t="s">
        <v>334</v>
      </c>
      <c r="B495" t="s">
        <v>3123</v>
      </c>
      <c r="C495" s="20">
        <v>32299</v>
      </c>
      <c r="D495" t="s">
        <v>4674</v>
      </c>
      <c r="E495" s="10" t="s">
        <v>7456</v>
      </c>
      <c r="F495" s="10" t="s">
        <v>9350</v>
      </c>
    </row>
    <row r="496" spans="1:6" x14ac:dyDescent="0.25">
      <c r="A496" t="s">
        <v>335</v>
      </c>
      <c r="B496" t="s">
        <v>3123</v>
      </c>
      <c r="C496" s="20">
        <v>24281</v>
      </c>
      <c r="D496" t="s">
        <v>4675</v>
      </c>
      <c r="E496" s="10" t="s">
        <v>7271</v>
      </c>
      <c r="F496" s="10" t="s">
        <v>9351</v>
      </c>
    </row>
    <row r="497" spans="1:6" x14ac:dyDescent="0.25">
      <c r="A497" t="s">
        <v>336</v>
      </c>
      <c r="B497" t="s">
        <v>3123</v>
      </c>
      <c r="C497" s="20">
        <v>16450</v>
      </c>
      <c r="D497" t="s">
        <v>4676</v>
      </c>
      <c r="E497" s="10" t="s">
        <v>7660</v>
      </c>
      <c r="F497" s="10" t="s">
        <v>9352</v>
      </c>
    </row>
    <row r="498" spans="1:6" x14ac:dyDescent="0.25">
      <c r="A498" t="s">
        <v>337</v>
      </c>
      <c r="B498" t="s">
        <v>3123</v>
      </c>
      <c r="C498" s="20">
        <v>10284</v>
      </c>
      <c r="D498" t="s">
        <v>4677</v>
      </c>
      <c r="E498" s="10" t="s">
        <v>7661</v>
      </c>
      <c r="F498" s="10" t="s">
        <v>9353</v>
      </c>
    </row>
    <row r="499" spans="1:6" x14ac:dyDescent="0.25">
      <c r="A499" t="s">
        <v>338</v>
      </c>
      <c r="B499" t="s">
        <v>3123</v>
      </c>
      <c r="C499" s="20">
        <v>7647</v>
      </c>
      <c r="D499" t="s">
        <v>4678</v>
      </c>
      <c r="E499" s="10" t="s">
        <v>7662</v>
      </c>
      <c r="F499" s="10" t="s">
        <v>6976</v>
      </c>
    </row>
    <row r="500" spans="1:6" x14ac:dyDescent="0.25">
      <c r="A500" t="s">
        <v>339</v>
      </c>
      <c r="B500" t="s">
        <v>3124</v>
      </c>
      <c r="C500" s="20">
        <v>352</v>
      </c>
      <c r="D500" t="s">
        <v>4679</v>
      </c>
      <c r="E500" s="10" t="s">
        <v>4241</v>
      </c>
      <c r="F500" s="10" t="s">
        <v>9174</v>
      </c>
    </row>
    <row r="501" spans="1:6" x14ac:dyDescent="0.25">
      <c r="A501" t="s">
        <v>340</v>
      </c>
      <c r="B501" t="s">
        <v>3123</v>
      </c>
      <c r="C501" s="20">
        <v>7406</v>
      </c>
      <c r="D501" t="s">
        <v>4680</v>
      </c>
      <c r="E501" s="10" t="s">
        <v>7663</v>
      </c>
      <c r="F501" s="10" t="s">
        <v>9354</v>
      </c>
    </row>
    <row r="502" spans="1:6" x14ac:dyDescent="0.25">
      <c r="A502" t="s">
        <v>341</v>
      </c>
      <c r="B502" t="s">
        <v>3124</v>
      </c>
      <c r="C502" s="20">
        <v>721</v>
      </c>
      <c r="D502" t="s">
        <v>4668</v>
      </c>
      <c r="E502" s="10" t="s">
        <v>4241</v>
      </c>
      <c r="F502" s="10" t="s">
        <v>9355</v>
      </c>
    </row>
    <row r="503" spans="1:6" x14ac:dyDescent="0.25">
      <c r="A503" t="s">
        <v>342</v>
      </c>
      <c r="B503" t="s">
        <v>3124</v>
      </c>
      <c r="C503" s="20">
        <v>772</v>
      </c>
      <c r="D503" t="s">
        <v>4681</v>
      </c>
      <c r="E503" s="10" t="s">
        <v>4241</v>
      </c>
      <c r="F503" s="10" t="s">
        <v>9356</v>
      </c>
    </row>
    <row r="504" spans="1:6" x14ac:dyDescent="0.25">
      <c r="A504" t="s">
        <v>3279</v>
      </c>
      <c r="B504" t="s">
        <v>3124</v>
      </c>
      <c r="C504" s="20">
        <v>216</v>
      </c>
      <c r="D504" t="s">
        <v>4682</v>
      </c>
      <c r="E504" s="10" t="s">
        <v>4241</v>
      </c>
      <c r="F504" s="10" t="s">
        <v>9357</v>
      </c>
    </row>
    <row r="505" spans="1:6" x14ac:dyDescent="0.25">
      <c r="A505" t="s">
        <v>343</v>
      </c>
      <c r="B505" t="s">
        <v>3124</v>
      </c>
      <c r="C505" s="20">
        <v>4104</v>
      </c>
      <c r="D505" t="s">
        <v>4683</v>
      </c>
      <c r="E505" s="10" t="s">
        <v>4241</v>
      </c>
      <c r="F505" s="10" t="s">
        <v>9358</v>
      </c>
    </row>
    <row r="506" spans="1:6" x14ac:dyDescent="0.25">
      <c r="A506" t="s">
        <v>344</v>
      </c>
      <c r="B506" t="s">
        <v>3124</v>
      </c>
      <c r="C506" s="20">
        <v>255</v>
      </c>
      <c r="D506" t="s">
        <v>4684</v>
      </c>
      <c r="E506" s="10" t="s">
        <v>4241</v>
      </c>
      <c r="F506" s="10" t="s">
        <v>9359</v>
      </c>
    </row>
    <row r="507" spans="1:6" x14ac:dyDescent="0.25">
      <c r="A507" t="s">
        <v>345</v>
      </c>
      <c r="B507" t="s">
        <v>3124</v>
      </c>
      <c r="C507" s="20">
        <v>2043</v>
      </c>
      <c r="D507" t="s">
        <v>4685</v>
      </c>
      <c r="E507" s="10" t="s">
        <v>4241</v>
      </c>
      <c r="F507" s="10" t="s">
        <v>9360</v>
      </c>
    </row>
    <row r="508" spans="1:6" x14ac:dyDescent="0.25">
      <c r="A508" t="s">
        <v>346</v>
      </c>
      <c r="B508" t="s">
        <v>3123</v>
      </c>
      <c r="C508" s="20">
        <v>7935</v>
      </c>
      <c r="D508" t="s">
        <v>4686</v>
      </c>
      <c r="E508" s="10" t="s">
        <v>7664</v>
      </c>
      <c r="F508" s="10" t="s">
        <v>9361</v>
      </c>
    </row>
    <row r="509" spans="1:6" x14ac:dyDescent="0.25">
      <c r="A509" t="s">
        <v>347</v>
      </c>
      <c r="B509" t="s">
        <v>3123</v>
      </c>
      <c r="C509" s="20">
        <v>4011</v>
      </c>
      <c r="D509" t="s">
        <v>4687</v>
      </c>
      <c r="E509" s="10" t="s">
        <v>7665</v>
      </c>
      <c r="F509" s="10" t="s">
        <v>9362</v>
      </c>
    </row>
    <row r="510" spans="1:6" x14ac:dyDescent="0.25">
      <c r="A510" t="s">
        <v>348</v>
      </c>
      <c r="B510" t="s">
        <v>3124</v>
      </c>
      <c r="C510" s="20">
        <v>6548</v>
      </c>
      <c r="D510" t="s">
        <v>4688</v>
      </c>
      <c r="E510" s="10" t="s">
        <v>4241</v>
      </c>
      <c r="F510" s="10" t="s">
        <v>9363</v>
      </c>
    </row>
    <row r="511" spans="1:6" x14ac:dyDescent="0.25">
      <c r="A511" t="s">
        <v>349</v>
      </c>
      <c r="B511" t="s">
        <v>3124</v>
      </c>
      <c r="C511" s="20">
        <v>2816</v>
      </c>
      <c r="D511" t="s">
        <v>4689</v>
      </c>
      <c r="E511" s="10" t="s">
        <v>4241</v>
      </c>
      <c r="F511" s="10" t="s">
        <v>9251</v>
      </c>
    </row>
    <row r="512" spans="1:6" x14ac:dyDescent="0.25">
      <c r="A512" t="s">
        <v>350</v>
      </c>
      <c r="B512" t="s">
        <v>3123</v>
      </c>
      <c r="C512" s="20">
        <v>3325</v>
      </c>
      <c r="D512" t="s">
        <v>4690</v>
      </c>
      <c r="E512" s="10" t="s">
        <v>7666</v>
      </c>
      <c r="F512" s="10" t="s">
        <v>9364</v>
      </c>
    </row>
    <row r="513" spans="1:6" x14ac:dyDescent="0.25">
      <c r="A513" t="s">
        <v>3280</v>
      </c>
      <c r="B513" t="s">
        <v>3123</v>
      </c>
      <c r="C513" s="20">
        <v>1035</v>
      </c>
      <c r="D513" t="s">
        <v>4691</v>
      </c>
      <c r="E513" s="10" t="s">
        <v>7667</v>
      </c>
      <c r="F513" s="10" t="s">
        <v>9365</v>
      </c>
    </row>
    <row r="514" spans="1:6" x14ac:dyDescent="0.25">
      <c r="A514" t="s">
        <v>351</v>
      </c>
      <c r="B514" t="s">
        <v>3124</v>
      </c>
      <c r="C514" s="20">
        <v>3586</v>
      </c>
      <c r="D514" t="s">
        <v>4692</v>
      </c>
      <c r="E514" s="10" t="s">
        <v>7668</v>
      </c>
      <c r="F514" s="10" t="s">
        <v>9074</v>
      </c>
    </row>
    <row r="515" spans="1:6" x14ac:dyDescent="0.25">
      <c r="A515" t="s">
        <v>352</v>
      </c>
      <c r="B515" t="s">
        <v>3123</v>
      </c>
      <c r="C515" s="20">
        <v>148</v>
      </c>
      <c r="D515" t="s">
        <v>4693</v>
      </c>
      <c r="E515" s="10" t="s">
        <v>4241</v>
      </c>
      <c r="F515" s="10" t="s">
        <v>9366</v>
      </c>
    </row>
    <row r="516" spans="1:6" x14ac:dyDescent="0.25">
      <c r="A516" t="s">
        <v>3281</v>
      </c>
      <c r="B516" t="s">
        <v>3123</v>
      </c>
      <c r="C516" s="20">
        <v>106</v>
      </c>
      <c r="D516" t="s">
        <v>4694</v>
      </c>
      <c r="E516" s="10" t="s">
        <v>4241</v>
      </c>
      <c r="F516" s="10" t="s">
        <v>9367</v>
      </c>
    </row>
    <row r="517" spans="1:6" x14ac:dyDescent="0.25">
      <c r="A517" t="s">
        <v>353</v>
      </c>
      <c r="B517" t="s">
        <v>3123</v>
      </c>
      <c r="C517" s="20">
        <v>2114</v>
      </c>
      <c r="D517" t="s">
        <v>4695</v>
      </c>
      <c r="E517" s="10" t="s">
        <v>7669</v>
      </c>
      <c r="F517" s="10" t="s">
        <v>9368</v>
      </c>
    </row>
    <row r="518" spans="1:6" x14ac:dyDescent="0.25">
      <c r="A518" t="s">
        <v>3282</v>
      </c>
      <c r="B518" t="s">
        <v>3123</v>
      </c>
      <c r="C518" s="20">
        <v>226</v>
      </c>
      <c r="D518" t="s">
        <v>4447</v>
      </c>
      <c r="E518" s="10" t="s">
        <v>7670</v>
      </c>
      <c r="F518" s="10" t="s">
        <v>9369</v>
      </c>
    </row>
    <row r="519" spans="1:6" x14ac:dyDescent="0.25">
      <c r="A519" t="s">
        <v>354</v>
      </c>
      <c r="B519" t="s">
        <v>3123</v>
      </c>
      <c r="C519" s="20">
        <v>7845</v>
      </c>
      <c r="D519" t="s">
        <v>4696</v>
      </c>
      <c r="E519" s="10" t="s">
        <v>7671</v>
      </c>
      <c r="F519" s="10" t="s">
        <v>7402</v>
      </c>
    </row>
    <row r="520" spans="1:6" x14ac:dyDescent="0.25">
      <c r="A520" t="s">
        <v>355</v>
      </c>
      <c r="B520" t="s">
        <v>3123</v>
      </c>
      <c r="C520" s="20">
        <v>196</v>
      </c>
      <c r="D520" t="s">
        <v>4572</v>
      </c>
      <c r="E520" s="10" t="s">
        <v>4241</v>
      </c>
      <c r="F520" s="10" t="s">
        <v>9370</v>
      </c>
    </row>
    <row r="521" spans="1:6" x14ac:dyDescent="0.25">
      <c r="A521" t="s">
        <v>3283</v>
      </c>
      <c r="B521" t="s">
        <v>3123</v>
      </c>
      <c r="C521" s="20">
        <v>147</v>
      </c>
      <c r="D521" t="s">
        <v>4697</v>
      </c>
      <c r="E521" s="10" t="s">
        <v>4241</v>
      </c>
      <c r="F521" s="10" t="s">
        <v>9371</v>
      </c>
    </row>
    <row r="522" spans="1:6" x14ac:dyDescent="0.25">
      <c r="A522" t="s">
        <v>356</v>
      </c>
      <c r="B522" t="s">
        <v>3123</v>
      </c>
      <c r="C522" s="20">
        <v>701</v>
      </c>
      <c r="D522" t="s">
        <v>4698</v>
      </c>
      <c r="E522" s="10" t="s">
        <v>5351</v>
      </c>
      <c r="F522" s="10" t="s">
        <v>9372</v>
      </c>
    </row>
    <row r="523" spans="1:6" x14ac:dyDescent="0.25">
      <c r="A523" t="s">
        <v>357</v>
      </c>
      <c r="B523" t="s">
        <v>3123</v>
      </c>
      <c r="C523" s="20">
        <v>1990</v>
      </c>
      <c r="D523" t="s">
        <v>4699</v>
      </c>
      <c r="E523" s="10" t="s">
        <v>7672</v>
      </c>
      <c r="F523" s="10" t="s">
        <v>9373</v>
      </c>
    </row>
    <row r="524" spans="1:6" x14ac:dyDescent="0.25">
      <c r="A524" t="s">
        <v>358</v>
      </c>
      <c r="B524" t="s">
        <v>3124</v>
      </c>
      <c r="C524" s="20">
        <v>3515</v>
      </c>
      <c r="D524" t="s">
        <v>4700</v>
      </c>
      <c r="E524" s="10" t="s">
        <v>4241</v>
      </c>
      <c r="F524" s="10" t="s">
        <v>9374</v>
      </c>
    </row>
    <row r="525" spans="1:6" x14ac:dyDescent="0.25">
      <c r="A525" t="s">
        <v>359</v>
      </c>
      <c r="B525" t="s">
        <v>3124</v>
      </c>
      <c r="C525" s="20">
        <v>603</v>
      </c>
      <c r="D525" t="s">
        <v>4701</v>
      </c>
      <c r="E525" s="10" t="s">
        <v>7673</v>
      </c>
      <c r="F525" s="10" t="s">
        <v>5343</v>
      </c>
    </row>
    <row r="526" spans="1:6" x14ac:dyDescent="0.25">
      <c r="A526" t="s">
        <v>360</v>
      </c>
      <c r="B526" t="s">
        <v>3124</v>
      </c>
      <c r="C526" s="20">
        <v>2150</v>
      </c>
      <c r="D526" t="s">
        <v>4702</v>
      </c>
      <c r="E526" s="10" t="s">
        <v>4241</v>
      </c>
      <c r="F526" s="10" t="s">
        <v>9375</v>
      </c>
    </row>
    <row r="527" spans="1:6" x14ac:dyDescent="0.25">
      <c r="A527" t="s">
        <v>3284</v>
      </c>
      <c r="B527" t="s">
        <v>3123</v>
      </c>
      <c r="C527" s="20">
        <v>165</v>
      </c>
      <c r="D527" t="s">
        <v>4703</v>
      </c>
      <c r="E527" s="10" t="s">
        <v>4241</v>
      </c>
      <c r="F527" s="10" t="s">
        <v>8220</v>
      </c>
    </row>
    <row r="528" spans="1:6" x14ac:dyDescent="0.25">
      <c r="A528" t="s">
        <v>3285</v>
      </c>
      <c r="B528" t="s">
        <v>3124</v>
      </c>
      <c r="C528" s="20">
        <v>64</v>
      </c>
      <c r="D528" t="s">
        <v>4704</v>
      </c>
      <c r="E528" s="10" t="s">
        <v>4241</v>
      </c>
      <c r="F528" s="10" t="s">
        <v>9376</v>
      </c>
    </row>
    <row r="529" spans="1:6" x14ac:dyDescent="0.25">
      <c r="A529" t="s">
        <v>3286</v>
      </c>
      <c r="B529" t="s">
        <v>3123</v>
      </c>
      <c r="C529" s="20">
        <v>93</v>
      </c>
      <c r="D529" t="s">
        <v>4705</v>
      </c>
      <c r="E529" s="10" t="s">
        <v>4241</v>
      </c>
      <c r="F529" s="10" t="s">
        <v>9377</v>
      </c>
    </row>
    <row r="530" spans="1:6" x14ac:dyDescent="0.25">
      <c r="A530" t="s">
        <v>361</v>
      </c>
      <c r="B530" t="s">
        <v>3123</v>
      </c>
      <c r="C530" s="20">
        <v>285</v>
      </c>
      <c r="D530" t="s">
        <v>4706</v>
      </c>
      <c r="E530" s="10" t="s">
        <v>4241</v>
      </c>
      <c r="F530" s="10" t="s">
        <v>9378</v>
      </c>
    </row>
    <row r="531" spans="1:6" x14ac:dyDescent="0.25">
      <c r="A531" t="s">
        <v>362</v>
      </c>
      <c r="B531" t="s">
        <v>3123</v>
      </c>
      <c r="C531" s="20">
        <v>1713</v>
      </c>
      <c r="D531" t="s">
        <v>4707</v>
      </c>
      <c r="E531" s="10" t="s">
        <v>7674</v>
      </c>
      <c r="F531" s="10" t="s">
        <v>9379</v>
      </c>
    </row>
    <row r="532" spans="1:6" x14ac:dyDescent="0.25">
      <c r="A532" t="s">
        <v>363</v>
      </c>
      <c r="B532" t="s">
        <v>3123</v>
      </c>
      <c r="C532" s="20">
        <v>1381</v>
      </c>
      <c r="D532" t="s">
        <v>4708</v>
      </c>
      <c r="E532" s="10" t="s">
        <v>5927</v>
      </c>
      <c r="F532" s="10" t="s">
        <v>9380</v>
      </c>
    </row>
    <row r="533" spans="1:6" x14ac:dyDescent="0.25">
      <c r="A533" t="s">
        <v>364</v>
      </c>
      <c r="B533" t="s">
        <v>3124</v>
      </c>
      <c r="C533" s="20">
        <v>1967</v>
      </c>
      <c r="D533" t="s">
        <v>4709</v>
      </c>
      <c r="E533" s="10" t="s">
        <v>4241</v>
      </c>
      <c r="F533" s="10" t="s">
        <v>9381</v>
      </c>
    </row>
    <row r="534" spans="1:6" x14ac:dyDescent="0.25">
      <c r="A534" t="s">
        <v>365</v>
      </c>
      <c r="B534" t="s">
        <v>3124</v>
      </c>
      <c r="C534" s="20">
        <v>826</v>
      </c>
      <c r="D534" t="s">
        <v>4710</v>
      </c>
      <c r="E534" s="10" t="s">
        <v>4241</v>
      </c>
      <c r="F534" s="10" t="s">
        <v>9382</v>
      </c>
    </row>
    <row r="535" spans="1:6" x14ac:dyDescent="0.25">
      <c r="A535" t="s">
        <v>366</v>
      </c>
      <c r="B535" t="s">
        <v>3124</v>
      </c>
      <c r="C535" s="20">
        <v>1824</v>
      </c>
      <c r="D535" t="s">
        <v>4711</v>
      </c>
      <c r="E535" s="10" t="s">
        <v>4241</v>
      </c>
      <c r="F535" s="10" t="s">
        <v>9383</v>
      </c>
    </row>
    <row r="536" spans="1:6" x14ac:dyDescent="0.25">
      <c r="A536" t="s">
        <v>367</v>
      </c>
      <c r="B536" t="s">
        <v>3124</v>
      </c>
      <c r="C536" s="20">
        <v>12370</v>
      </c>
      <c r="D536" t="s">
        <v>4712</v>
      </c>
      <c r="E536" s="10" t="s">
        <v>4241</v>
      </c>
      <c r="F536" s="10" t="s">
        <v>9384</v>
      </c>
    </row>
    <row r="537" spans="1:6" x14ac:dyDescent="0.25">
      <c r="A537" t="s">
        <v>368</v>
      </c>
      <c r="B537" t="s">
        <v>3124</v>
      </c>
      <c r="C537" s="20">
        <v>66</v>
      </c>
      <c r="D537" t="s">
        <v>4713</v>
      </c>
      <c r="E537" s="10" t="s">
        <v>4241</v>
      </c>
      <c r="F537" s="10" t="s">
        <v>8337</v>
      </c>
    </row>
    <row r="538" spans="1:6" x14ac:dyDescent="0.25">
      <c r="A538" t="s">
        <v>369</v>
      </c>
      <c r="B538" t="s">
        <v>3124</v>
      </c>
      <c r="C538" s="20">
        <v>75</v>
      </c>
      <c r="D538" t="s">
        <v>4714</v>
      </c>
      <c r="E538" s="10" t="s">
        <v>4241</v>
      </c>
      <c r="F538" s="10" t="s">
        <v>9385</v>
      </c>
    </row>
    <row r="539" spans="1:6" x14ac:dyDescent="0.25">
      <c r="A539" t="s">
        <v>370</v>
      </c>
      <c r="B539" t="s">
        <v>3123</v>
      </c>
      <c r="C539" s="20">
        <v>335</v>
      </c>
      <c r="D539" t="s">
        <v>4715</v>
      </c>
      <c r="E539" s="10" t="s">
        <v>4241</v>
      </c>
      <c r="F539" s="10" t="s">
        <v>9386</v>
      </c>
    </row>
    <row r="540" spans="1:6" x14ac:dyDescent="0.25">
      <c r="A540" t="s">
        <v>371</v>
      </c>
      <c r="B540" t="s">
        <v>3124</v>
      </c>
      <c r="C540" s="20">
        <v>1413</v>
      </c>
      <c r="D540" t="s">
        <v>4716</v>
      </c>
      <c r="E540" s="10" t="s">
        <v>4241</v>
      </c>
      <c r="F540" s="10" t="s">
        <v>9387</v>
      </c>
    </row>
    <row r="541" spans="1:6" x14ac:dyDescent="0.25">
      <c r="A541" t="s">
        <v>3287</v>
      </c>
      <c r="B541" t="s">
        <v>3123</v>
      </c>
      <c r="C541" s="20">
        <v>2262</v>
      </c>
      <c r="D541" t="s">
        <v>4717</v>
      </c>
      <c r="E541" s="10" t="s">
        <v>7379</v>
      </c>
      <c r="F541" s="10" t="s">
        <v>9388</v>
      </c>
    </row>
    <row r="542" spans="1:6" x14ac:dyDescent="0.25">
      <c r="A542" t="s">
        <v>372</v>
      </c>
      <c r="B542" t="s">
        <v>3124</v>
      </c>
      <c r="C542" s="20">
        <v>3425</v>
      </c>
      <c r="D542" t="s">
        <v>4718</v>
      </c>
      <c r="E542" s="10" t="s">
        <v>4241</v>
      </c>
      <c r="F542" s="10" t="s">
        <v>9389</v>
      </c>
    </row>
    <row r="543" spans="1:6" x14ac:dyDescent="0.25">
      <c r="A543" t="s">
        <v>373</v>
      </c>
      <c r="B543" t="s">
        <v>3124</v>
      </c>
      <c r="C543" s="20">
        <v>2595</v>
      </c>
      <c r="D543" t="s">
        <v>4719</v>
      </c>
      <c r="E543" s="10" t="s">
        <v>4241</v>
      </c>
      <c r="F543" s="10" t="s">
        <v>9390</v>
      </c>
    </row>
    <row r="544" spans="1:6" x14ac:dyDescent="0.25">
      <c r="A544" t="s">
        <v>374</v>
      </c>
      <c r="B544" t="s">
        <v>3123</v>
      </c>
      <c r="C544" s="20">
        <v>1187</v>
      </c>
      <c r="D544" t="s">
        <v>4271</v>
      </c>
      <c r="E544" s="10" t="s">
        <v>7675</v>
      </c>
      <c r="F544" s="10" t="s">
        <v>9391</v>
      </c>
    </row>
    <row r="545" spans="1:6" x14ac:dyDescent="0.25">
      <c r="A545" t="s">
        <v>375</v>
      </c>
      <c r="B545" t="s">
        <v>3124</v>
      </c>
      <c r="C545" s="20">
        <v>3064</v>
      </c>
      <c r="D545" t="s">
        <v>4720</v>
      </c>
      <c r="E545" s="10" t="s">
        <v>4241</v>
      </c>
      <c r="F545" s="10" t="s">
        <v>9392</v>
      </c>
    </row>
    <row r="546" spans="1:6" x14ac:dyDescent="0.25">
      <c r="A546" t="s">
        <v>3288</v>
      </c>
      <c r="B546" t="s">
        <v>3123</v>
      </c>
      <c r="C546" s="20">
        <v>35</v>
      </c>
      <c r="D546" t="s">
        <v>4721</v>
      </c>
      <c r="E546" s="10" t="s">
        <v>4241</v>
      </c>
      <c r="F546" s="10" t="s">
        <v>7168</v>
      </c>
    </row>
    <row r="547" spans="1:6" x14ac:dyDescent="0.25">
      <c r="A547" t="s">
        <v>376</v>
      </c>
      <c r="B547" t="s">
        <v>3124</v>
      </c>
      <c r="C547" s="20">
        <v>55</v>
      </c>
      <c r="D547" t="s">
        <v>4722</v>
      </c>
      <c r="E547" s="10" t="s">
        <v>4241</v>
      </c>
      <c r="F547" s="10" t="s">
        <v>9393</v>
      </c>
    </row>
    <row r="548" spans="1:6" x14ac:dyDescent="0.25">
      <c r="A548" t="s">
        <v>377</v>
      </c>
      <c r="B548" t="s">
        <v>3123</v>
      </c>
      <c r="C548" s="20">
        <v>242</v>
      </c>
      <c r="D548" t="s">
        <v>4723</v>
      </c>
      <c r="E548" s="10" t="s">
        <v>7676</v>
      </c>
      <c r="F548" s="10" t="s">
        <v>6908</v>
      </c>
    </row>
    <row r="549" spans="1:6" x14ac:dyDescent="0.25">
      <c r="A549" t="s">
        <v>378</v>
      </c>
      <c r="B549" t="s">
        <v>3124</v>
      </c>
      <c r="C549" s="20">
        <v>574</v>
      </c>
      <c r="D549" t="s">
        <v>4724</v>
      </c>
      <c r="E549" s="10" t="s">
        <v>4241</v>
      </c>
      <c r="F549" s="10" t="s">
        <v>8729</v>
      </c>
    </row>
    <row r="550" spans="1:6" x14ac:dyDescent="0.25">
      <c r="A550" t="s">
        <v>379</v>
      </c>
      <c r="B550" t="s">
        <v>3123</v>
      </c>
      <c r="C550" s="20">
        <v>2644</v>
      </c>
      <c r="D550" t="s">
        <v>4725</v>
      </c>
      <c r="E550" s="10" t="s">
        <v>7677</v>
      </c>
      <c r="F550" s="10" t="s">
        <v>6722</v>
      </c>
    </row>
    <row r="551" spans="1:6" x14ac:dyDescent="0.25">
      <c r="A551" t="s">
        <v>380</v>
      </c>
      <c r="B551" t="s">
        <v>3124</v>
      </c>
      <c r="C551" s="20">
        <v>10415</v>
      </c>
      <c r="D551" t="s">
        <v>4726</v>
      </c>
      <c r="E551" s="10" t="s">
        <v>7678</v>
      </c>
      <c r="F551" s="10" t="s">
        <v>9394</v>
      </c>
    </row>
    <row r="552" spans="1:6" x14ac:dyDescent="0.25">
      <c r="A552" t="s">
        <v>381</v>
      </c>
      <c r="B552" t="s">
        <v>3123</v>
      </c>
      <c r="C552" s="20">
        <v>2484</v>
      </c>
      <c r="D552" t="s">
        <v>4727</v>
      </c>
      <c r="E552" s="10" t="s">
        <v>7679</v>
      </c>
      <c r="F552" s="10" t="s">
        <v>9395</v>
      </c>
    </row>
    <row r="553" spans="1:6" x14ac:dyDescent="0.25">
      <c r="A553" t="s">
        <v>3289</v>
      </c>
      <c r="B553" t="s">
        <v>3123</v>
      </c>
      <c r="C553" s="20">
        <v>28</v>
      </c>
      <c r="D553" t="s">
        <v>4728</v>
      </c>
      <c r="E553" s="10" t="s">
        <v>4241</v>
      </c>
      <c r="F553" s="10" t="s">
        <v>9396</v>
      </c>
    </row>
    <row r="554" spans="1:6" x14ac:dyDescent="0.25">
      <c r="A554" t="s">
        <v>3290</v>
      </c>
      <c r="B554" t="s">
        <v>3123</v>
      </c>
      <c r="C554" s="20">
        <v>2033</v>
      </c>
      <c r="D554" t="s">
        <v>4729</v>
      </c>
      <c r="E554" s="10" t="s">
        <v>7680</v>
      </c>
      <c r="F554" s="10" t="s">
        <v>9397</v>
      </c>
    </row>
    <row r="555" spans="1:6" x14ac:dyDescent="0.25">
      <c r="A555" t="s">
        <v>382</v>
      </c>
      <c r="B555" t="s">
        <v>3124</v>
      </c>
      <c r="C555" s="20">
        <v>1222</v>
      </c>
      <c r="D555" t="s">
        <v>4730</v>
      </c>
      <c r="E555" s="10" t="s">
        <v>4241</v>
      </c>
      <c r="F555" s="10" t="s">
        <v>9398</v>
      </c>
    </row>
    <row r="556" spans="1:6" x14ac:dyDescent="0.25">
      <c r="A556" t="s">
        <v>383</v>
      </c>
      <c r="B556" t="s">
        <v>3123</v>
      </c>
      <c r="C556" s="20">
        <v>3241</v>
      </c>
      <c r="D556" t="s">
        <v>4731</v>
      </c>
      <c r="E556" s="10" t="s">
        <v>7681</v>
      </c>
      <c r="F556" s="10" t="s">
        <v>9399</v>
      </c>
    </row>
    <row r="557" spans="1:6" x14ac:dyDescent="0.25">
      <c r="A557" t="s">
        <v>384</v>
      </c>
      <c r="B557" t="s">
        <v>3124</v>
      </c>
      <c r="C557" s="20">
        <v>75</v>
      </c>
      <c r="D557" t="s">
        <v>4732</v>
      </c>
      <c r="E557" s="10" t="s">
        <v>4241</v>
      </c>
      <c r="F557" s="10" t="s">
        <v>9400</v>
      </c>
    </row>
    <row r="558" spans="1:6" x14ac:dyDescent="0.25">
      <c r="A558" t="s">
        <v>385</v>
      </c>
      <c r="B558" t="s">
        <v>3124</v>
      </c>
      <c r="C558" s="20">
        <v>202</v>
      </c>
      <c r="D558" t="s">
        <v>4733</v>
      </c>
      <c r="E558" s="10" t="s">
        <v>4241</v>
      </c>
      <c r="F558" s="10" t="s">
        <v>9401</v>
      </c>
    </row>
    <row r="559" spans="1:6" x14ac:dyDescent="0.25">
      <c r="A559" t="s">
        <v>386</v>
      </c>
      <c r="B559" t="s">
        <v>3124</v>
      </c>
      <c r="C559" s="20">
        <v>5656</v>
      </c>
      <c r="D559" t="s">
        <v>4734</v>
      </c>
      <c r="E559" s="10" t="s">
        <v>4241</v>
      </c>
      <c r="F559" s="10" t="s">
        <v>9402</v>
      </c>
    </row>
    <row r="560" spans="1:6" x14ac:dyDescent="0.25">
      <c r="A560" t="s">
        <v>3291</v>
      </c>
      <c r="B560" t="s">
        <v>3123</v>
      </c>
      <c r="C560" s="20">
        <v>34</v>
      </c>
      <c r="D560" t="s">
        <v>4735</v>
      </c>
      <c r="E560" s="10" t="s">
        <v>4241</v>
      </c>
      <c r="F560" s="10" t="s">
        <v>8324</v>
      </c>
    </row>
    <row r="561" spans="1:6" x14ac:dyDescent="0.25">
      <c r="A561" t="s">
        <v>3292</v>
      </c>
      <c r="B561" t="s">
        <v>3124</v>
      </c>
      <c r="C561" s="20">
        <v>46</v>
      </c>
      <c r="D561" t="s">
        <v>4736</v>
      </c>
      <c r="E561" s="10" t="s">
        <v>4241</v>
      </c>
      <c r="F561" s="10" t="s">
        <v>9403</v>
      </c>
    </row>
    <row r="562" spans="1:6" x14ac:dyDescent="0.25">
      <c r="A562" t="s">
        <v>387</v>
      </c>
      <c r="B562" t="s">
        <v>3123</v>
      </c>
      <c r="C562" s="20">
        <v>2678</v>
      </c>
      <c r="D562" t="s">
        <v>4737</v>
      </c>
      <c r="E562" s="10" t="s">
        <v>7682</v>
      </c>
      <c r="F562" s="10" t="s">
        <v>9404</v>
      </c>
    </row>
    <row r="563" spans="1:6" x14ac:dyDescent="0.25">
      <c r="A563" t="s">
        <v>3293</v>
      </c>
      <c r="B563" t="s">
        <v>3123</v>
      </c>
      <c r="C563" s="20">
        <v>36</v>
      </c>
      <c r="D563" t="s">
        <v>4738</v>
      </c>
      <c r="E563" s="10" t="s">
        <v>4241</v>
      </c>
      <c r="F563" s="10" t="s">
        <v>9405</v>
      </c>
    </row>
    <row r="564" spans="1:6" x14ac:dyDescent="0.25">
      <c r="A564" t="s">
        <v>388</v>
      </c>
      <c r="B564" t="s">
        <v>3124</v>
      </c>
      <c r="C564" s="20">
        <v>1061</v>
      </c>
      <c r="D564" t="s">
        <v>4739</v>
      </c>
      <c r="E564" s="10" t="s">
        <v>4241</v>
      </c>
      <c r="F564" s="10" t="s">
        <v>9406</v>
      </c>
    </row>
    <row r="565" spans="1:6" x14ac:dyDescent="0.25">
      <c r="A565" t="s">
        <v>390</v>
      </c>
      <c r="B565" t="s">
        <v>3123</v>
      </c>
      <c r="C565" s="20">
        <v>1597</v>
      </c>
      <c r="D565" t="s">
        <v>4740</v>
      </c>
      <c r="E565" s="10" t="s">
        <v>7683</v>
      </c>
      <c r="F565" s="10" t="s">
        <v>9407</v>
      </c>
    </row>
    <row r="566" spans="1:6" x14ac:dyDescent="0.25">
      <c r="A566" t="s">
        <v>391</v>
      </c>
      <c r="B566" t="s">
        <v>3124</v>
      </c>
      <c r="C566" s="20">
        <v>1357</v>
      </c>
      <c r="D566" t="s">
        <v>4741</v>
      </c>
      <c r="E566" s="10" t="s">
        <v>4241</v>
      </c>
      <c r="F566" s="10" t="s">
        <v>9408</v>
      </c>
    </row>
    <row r="567" spans="1:6" x14ac:dyDescent="0.25">
      <c r="A567" t="s">
        <v>392</v>
      </c>
      <c r="B567" t="s">
        <v>3123</v>
      </c>
      <c r="C567" s="20">
        <v>3797</v>
      </c>
      <c r="D567" t="s">
        <v>4742</v>
      </c>
      <c r="E567" s="10" t="s">
        <v>7684</v>
      </c>
      <c r="F567" s="10" t="s">
        <v>7440</v>
      </c>
    </row>
    <row r="568" spans="1:6" x14ac:dyDescent="0.25">
      <c r="A568" t="s">
        <v>393</v>
      </c>
      <c r="B568" t="s">
        <v>3124</v>
      </c>
      <c r="C568" s="20">
        <v>3603</v>
      </c>
      <c r="D568" t="s">
        <v>4743</v>
      </c>
      <c r="E568" s="10" t="s">
        <v>4241</v>
      </c>
      <c r="F568" s="10" t="s">
        <v>4982</v>
      </c>
    </row>
    <row r="569" spans="1:6" x14ac:dyDescent="0.25">
      <c r="A569" t="s">
        <v>394</v>
      </c>
      <c r="B569" t="s">
        <v>3124</v>
      </c>
      <c r="C569" s="20">
        <v>621</v>
      </c>
      <c r="D569" t="s">
        <v>4744</v>
      </c>
      <c r="E569" s="10" t="s">
        <v>4241</v>
      </c>
      <c r="F569" s="10" t="s">
        <v>9409</v>
      </c>
    </row>
    <row r="570" spans="1:6" x14ac:dyDescent="0.25">
      <c r="A570" t="s">
        <v>3294</v>
      </c>
      <c r="B570" t="s">
        <v>3124</v>
      </c>
      <c r="C570" s="20">
        <v>1814</v>
      </c>
      <c r="D570" t="s">
        <v>4745</v>
      </c>
      <c r="E570" s="10" t="s">
        <v>4241</v>
      </c>
      <c r="F570" s="10" t="s">
        <v>9410</v>
      </c>
    </row>
    <row r="571" spans="1:6" x14ac:dyDescent="0.25">
      <c r="A571" t="s">
        <v>3295</v>
      </c>
      <c r="B571" t="s">
        <v>3123</v>
      </c>
      <c r="C571" s="20">
        <v>123</v>
      </c>
      <c r="D571" t="s">
        <v>4746</v>
      </c>
      <c r="E571" s="10" t="s">
        <v>4241</v>
      </c>
      <c r="F571" s="10" t="s">
        <v>5668</v>
      </c>
    </row>
    <row r="572" spans="1:6" x14ac:dyDescent="0.25">
      <c r="A572" t="s">
        <v>395</v>
      </c>
      <c r="B572" t="s">
        <v>3124</v>
      </c>
      <c r="C572" s="20">
        <v>108</v>
      </c>
      <c r="D572" t="s">
        <v>4747</v>
      </c>
      <c r="E572" s="10" t="s">
        <v>4241</v>
      </c>
      <c r="F572" s="10" t="s">
        <v>9411</v>
      </c>
    </row>
    <row r="573" spans="1:6" x14ac:dyDescent="0.25">
      <c r="A573" t="s">
        <v>396</v>
      </c>
      <c r="B573" t="s">
        <v>3123</v>
      </c>
      <c r="C573" s="20">
        <v>1396</v>
      </c>
      <c r="D573" t="s">
        <v>4748</v>
      </c>
      <c r="E573" s="10" t="s">
        <v>4430</v>
      </c>
      <c r="F573" s="10" t="s">
        <v>9412</v>
      </c>
    </row>
    <row r="574" spans="1:6" x14ac:dyDescent="0.25">
      <c r="A574" t="s">
        <v>397</v>
      </c>
      <c r="B574" t="s">
        <v>3123</v>
      </c>
      <c r="C574" s="20">
        <v>3949</v>
      </c>
      <c r="D574" t="s">
        <v>4749</v>
      </c>
      <c r="E574" s="10" t="s">
        <v>7685</v>
      </c>
      <c r="F574" s="10" t="s">
        <v>9413</v>
      </c>
    </row>
    <row r="575" spans="1:6" x14ac:dyDescent="0.25">
      <c r="A575" t="s">
        <v>398</v>
      </c>
      <c r="B575" t="s">
        <v>3124</v>
      </c>
      <c r="C575" s="20">
        <v>701</v>
      </c>
      <c r="D575" t="s">
        <v>4750</v>
      </c>
      <c r="E575" s="10" t="s">
        <v>4241</v>
      </c>
      <c r="F575" s="10" t="s">
        <v>9414</v>
      </c>
    </row>
    <row r="576" spans="1:6" x14ac:dyDescent="0.25">
      <c r="A576" t="s">
        <v>3997</v>
      </c>
      <c r="B576" t="s">
        <v>3124</v>
      </c>
      <c r="C576" s="20">
        <v>225</v>
      </c>
      <c r="D576" t="s">
        <v>12104</v>
      </c>
      <c r="E576" s="10" t="s">
        <v>12104</v>
      </c>
      <c r="F576" s="10" t="s">
        <v>12104</v>
      </c>
    </row>
    <row r="577" spans="1:6" x14ac:dyDescent="0.25">
      <c r="A577" t="s">
        <v>399</v>
      </c>
      <c r="B577" t="s">
        <v>3123</v>
      </c>
      <c r="C577" s="20">
        <v>3411</v>
      </c>
      <c r="D577" t="s">
        <v>4751</v>
      </c>
      <c r="E577" s="10" t="s">
        <v>7686</v>
      </c>
      <c r="F577" s="10" t="s">
        <v>9415</v>
      </c>
    </row>
    <row r="578" spans="1:6" x14ac:dyDescent="0.25">
      <c r="A578" t="s">
        <v>400</v>
      </c>
      <c r="B578" t="s">
        <v>3123</v>
      </c>
      <c r="C578" s="20">
        <v>2493</v>
      </c>
      <c r="D578" t="s">
        <v>4752</v>
      </c>
      <c r="E578" s="10" t="s">
        <v>7687</v>
      </c>
      <c r="F578" s="10" t="s">
        <v>9416</v>
      </c>
    </row>
    <row r="579" spans="1:6" x14ac:dyDescent="0.25">
      <c r="A579" t="s">
        <v>401</v>
      </c>
      <c r="B579" t="s">
        <v>3124</v>
      </c>
      <c r="C579" s="20">
        <v>926</v>
      </c>
      <c r="D579" t="s">
        <v>4753</v>
      </c>
      <c r="E579" s="10" t="s">
        <v>4241</v>
      </c>
      <c r="F579" s="10" t="s">
        <v>9417</v>
      </c>
    </row>
    <row r="580" spans="1:6" x14ac:dyDescent="0.25">
      <c r="A580" t="s">
        <v>402</v>
      </c>
      <c r="B580" t="s">
        <v>3124</v>
      </c>
      <c r="C580" s="20">
        <v>244</v>
      </c>
      <c r="D580" t="s">
        <v>4754</v>
      </c>
      <c r="E580" s="10" t="s">
        <v>4241</v>
      </c>
      <c r="F580" s="10" t="s">
        <v>9418</v>
      </c>
    </row>
    <row r="581" spans="1:6" x14ac:dyDescent="0.25">
      <c r="A581" t="s">
        <v>403</v>
      </c>
      <c r="B581" t="s">
        <v>3124</v>
      </c>
      <c r="C581" s="20">
        <v>1233</v>
      </c>
      <c r="D581" t="s">
        <v>4755</v>
      </c>
      <c r="E581" s="10" t="s">
        <v>4241</v>
      </c>
      <c r="F581" s="10" t="s">
        <v>9419</v>
      </c>
    </row>
    <row r="582" spans="1:6" x14ac:dyDescent="0.25">
      <c r="A582" t="s">
        <v>404</v>
      </c>
      <c r="B582" t="s">
        <v>3123</v>
      </c>
      <c r="C582" s="20">
        <v>3693</v>
      </c>
      <c r="D582" t="s">
        <v>4756</v>
      </c>
      <c r="E582" s="10" t="s">
        <v>7688</v>
      </c>
      <c r="F582" s="10" t="s">
        <v>9420</v>
      </c>
    </row>
    <row r="583" spans="1:6" x14ac:dyDescent="0.25">
      <c r="A583" t="s">
        <v>405</v>
      </c>
      <c r="B583" t="s">
        <v>3123</v>
      </c>
      <c r="C583" s="20">
        <v>9918</v>
      </c>
      <c r="D583" t="s">
        <v>4757</v>
      </c>
      <c r="E583" s="10" t="s">
        <v>7689</v>
      </c>
      <c r="F583" s="10" t="s">
        <v>9421</v>
      </c>
    </row>
    <row r="584" spans="1:6" x14ac:dyDescent="0.25">
      <c r="A584" t="s">
        <v>406</v>
      </c>
      <c r="B584" t="s">
        <v>3123</v>
      </c>
      <c r="C584" s="20">
        <v>5974</v>
      </c>
      <c r="D584" t="s">
        <v>4758</v>
      </c>
      <c r="E584" s="10" t="s">
        <v>7690</v>
      </c>
      <c r="F584" s="10" t="s">
        <v>9422</v>
      </c>
    </row>
    <row r="585" spans="1:6" x14ac:dyDescent="0.25">
      <c r="A585" t="s">
        <v>3296</v>
      </c>
      <c r="B585" t="s">
        <v>3123</v>
      </c>
      <c r="C585" s="20">
        <v>2710</v>
      </c>
      <c r="D585" t="s">
        <v>4759</v>
      </c>
      <c r="E585" s="10" t="s">
        <v>4373</v>
      </c>
      <c r="F585" s="10" t="s">
        <v>9423</v>
      </c>
    </row>
    <row r="586" spans="1:6" x14ac:dyDescent="0.25">
      <c r="A586" t="s">
        <v>3297</v>
      </c>
      <c r="B586" t="s">
        <v>3123</v>
      </c>
      <c r="C586" s="20">
        <v>1453</v>
      </c>
      <c r="D586" t="s">
        <v>4760</v>
      </c>
      <c r="E586" s="10" t="s">
        <v>7691</v>
      </c>
      <c r="F586" s="10" t="s">
        <v>4795</v>
      </c>
    </row>
    <row r="587" spans="1:6" x14ac:dyDescent="0.25">
      <c r="A587" t="s">
        <v>3298</v>
      </c>
      <c r="B587" t="s">
        <v>3123</v>
      </c>
      <c r="C587" s="20">
        <v>1802</v>
      </c>
      <c r="D587" t="s">
        <v>4761</v>
      </c>
      <c r="E587" s="10" t="s">
        <v>7692</v>
      </c>
      <c r="F587" s="10" t="s">
        <v>9424</v>
      </c>
    </row>
    <row r="588" spans="1:6" x14ac:dyDescent="0.25">
      <c r="A588" t="s">
        <v>3998</v>
      </c>
      <c r="B588" t="s">
        <v>3124</v>
      </c>
      <c r="C588" s="20">
        <v>2448</v>
      </c>
      <c r="D588" t="s">
        <v>12104</v>
      </c>
      <c r="E588" s="10" t="s">
        <v>12104</v>
      </c>
      <c r="F588" s="10" t="s">
        <v>12104</v>
      </c>
    </row>
    <row r="589" spans="1:6" x14ac:dyDescent="0.25">
      <c r="A589" t="s">
        <v>407</v>
      </c>
      <c r="B589" t="s">
        <v>3124</v>
      </c>
      <c r="C589" s="20">
        <v>1039</v>
      </c>
      <c r="D589" t="s">
        <v>4762</v>
      </c>
      <c r="E589" s="10" t="s">
        <v>4241</v>
      </c>
      <c r="F589" s="10" t="s">
        <v>9425</v>
      </c>
    </row>
    <row r="590" spans="1:6" x14ac:dyDescent="0.25">
      <c r="A590" t="s">
        <v>408</v>
      </c>
      <c r="B590" t="s">
        <v>3123</v>
      </c>
      <c r="C590" s="20">
        <v>21733</v>
      </c>
      <c r="D590" t="s">
        <v>4763</v>
      </c>
      <c r="E590" s="10" t="s">
        <v>5422</v>
      </c>
      <c r="F590" s="10" t="s">
        <v>9426</v>
      </c>
    </row>
    <row r="591" spans="1:6" x14ac:dyDescent="0.25">
      <c r="A591" t="s">
        <v>409</v>
      </c>
      <c r="B591" t="s">
        <v>3123</v>
      </c>
      <c r="C591" s="20">
        <v>16513</v>
      </c>
      <c r="D591" t="s">
        <v>4764</v>
      </c>
      <c r="E591" s="10" t="s">
        <v>7693</v>
      </c>
      <c r="F591" s="10" t="s">
        <v>9427</v>
      </c>
    </row>
    <row r="592" spans="1:6" x14ac:dyDescent="0.25">
      <c r="A592" t="s">
        <v>410</v>
      </c>
      <c r="B592" t="s">
        <v>3123</v>
      </c>
      <c r="C592" s="20">
        <v>2369</v>
      </c>
      <c r="D592" t="s">
        <v>4765</v>
      </c>
      <c r="E592" s="10" t="s">
        <v>7694</v>
      </c>
      <c r="F592" s="10" t="s">
        <v>9428</v>
      </c>
    </row>
    <row r="593" spans="1:6" x14ac:dyDescent="0.25">
      <c r="A593" t="s">
        <v>411</v>
      </c>
      <c r="B593" t="s">
        <v>3123</v>
      </c>
      <c r="C593" s="20">
        <v>4814</v>
      </c>
      <c r="D593" t="s">
        <v>4766</v>
      </c>
      <c r="E593" s="10" t="s">
        <v>7695</v>
      </c>
      <c r="F593" s="10" t="s">
        <v>9429</v>
      </c>
    </row>
    <row r="594" spans="1:6" x14ac:dyDescent="0.25">
      <c r="A594" t="s">
        <v>3299</v>
      </c>
      <c r="B594" t="s">
        <v>3123</v>
      </c>
      <c r="C594" s="20">
        <v>281</v>
      </c>
      <c r="D594" t="s">
        <v>4767</v>
      </c>
      <c r="E594" s="10" t="s">
        <v>7696</v>
      </c>
      <c r="F594" s="10" t="s">
        <v>9430</v>
      </c>
    </row>
    <row r="595" spans="1:6" x14ac:dyDescent="0.25">
      <c r="A595" t="s">
        <v>412</v>
      </c>
      <c r="B595" t="s">
        <v>3123</v>
      </c>
      <c r="C595" s="20">
        <v>15392</v>
      </c>
      <c r="D595" t="s">
        <v>4768</v>
      </c>
      <c r="E595" s="10" t="s">
        <v>7697</v>
      </c>
      <c r="F595" s="10" t="s">
        <v>5869</v>
      </c>
    </row>
    <row r="596" spans="1:6" x14ac:dyDescent="0.25">
      <c r="A596" t="s">
        <v>3300</v>
      </c>
      <c r="B596" t="s">
        <v>3124</v>
      </c>
      <c r="C596" s="20">
        <v>152</v>
      </c>
      <c r="D596" t="s">
        <v>4769</v>
      </c>
      <c r="E596" s="10" t="s">
        <v>4241</v>
      </c>
      <c r="F596" s="10" t="s">
        <v>7662</v>
      </c>
    </row>
    <row r="597" spans="1:6" x14ac:dyDescent="0.25">
      <c r="A597" t="s">
        <v>3300</v>
      </c>
      <c r="B597" t="s">
        <v>3123</v>
      </c>
      <c r="C597" s="20">
        <v>44</v>
      </c>
      <c r="D597" t="s">
        <v>4770</v>
      </c>
      <c r="E597" s="10" t="s">
        <v>4559</v>
      </c>
      <c r="F597" s="10" t="s">
        <v>9431</v>
      </c>
    </row>
    <row r="598" spans="1:6" x14ac:dyDescent="0.25">
      <c r="A598" t="s">
        <v>413</v>
      </c>
      <c r="B598" t="s">
        <v>3123</v>
      </c>
      <c r="C598" s="20">
        <v>1622</v>
      </c>
      <c r="D598" t="s">
        <v>4771</v>
      </c>
      <c r="E598" s="10" t="s">
        <v>7698</v>
      </c>
      <c r="F598" s="10" t="s">
        <v>9432</v>
      </c>
    </row>
    <row r="599" spans="1:6" x14ac:dyDescent="0.25">
      <c r="A599" t="s">
        <v>3301</v>
      </c>
      <c r="B599" t="s">
        <v>3123</v>
      </c>
      <c r="C599" s="20">
        <v>112</v>
      </c>
      <c r="D599" t="s">
        <v>4772</v>
      </c>
      <c r="E599" s="10" t="s">
        <v>4241</v>
      </c>
      <c r="F599" s="10" t="s">
        <v>9433</v>
      </c>
    </row>
    <row r="600" spans="1:6" x14ac:dyDescent="0.25">
      <c r="A600" t="s">
        <v>3302</v>
      </c>
      <c r="B600" t="s">
        <v>3123</v>
      </c>
      <c r="C600" s="20">
        <v>239</v>
      </c>
      <c r="D600" t="s">
        <v>4773</v>
      </c>
      <c r="E600" s="10" t="s">
        <v>7699</v>
      </c>
      <c r="F600" s="10" t="s">
        <v>6047</v>
      </c>
    </row>
    <row r="601" spans="1:6" x14ac:dyDescent="0.25">
      <c r="A601" t="s">
        <v>414</v>
      </c>
      <c r="B601" t="s">
        <v>3123</v>
      </c>
      <c r="C601" s="20">
        <v>11698</v>
      </c>
      <c r="D601" t="s">
        <v>4774</v>
      </c>
      <c r="E601" s="10" t="s">
        <v>7700</v>
      </c>
      <c r="F601" s="10" t="s">
        <v>9434</v>
      </c>
    </row>
    <row r="602" spans="1:6" x14ac:dyDescent="0.25">
      <c r="A602" t="s">
        <v>415</v>
      </c>
      <c r="B602" t="s">
        <v>3123</v>
      </c>
      <c r="C602" s="20">
        <v>2566</v>
      </c>
      <c r="D602" t="s">
        <v>4775</v>
      </c>
      <c r="E602" s="10" t="s">
        <v>7701</v>
      </c>
      <c r="F602" s="10" t="s">
        <v>9435</v>
      </c>
    </row>
    <row r="603" spans="1:6" x14ac:dyDescent="0.25">
      <c r="A603" t="s">
        <v>416</v>
      </c>
      <c r="B603" t="s">
        <v>3123</v>
      </c>
      <c r="C603" s="20">
        <v>11859</v>
      </c>
      <c r="D603" t="s">
        <v>4548</v>
      </c>
      <c r="E603" s="10" t="s">
        <v>7702</v>
      </c>
      <c r="F603" s="10" t="s">
        <v>9436</v>
      </c>
    </row>
    <row r="604" spans="1:6" x14ac:dyDescent="0.25">
      <c r="A604" t="s">
        <v>417</v>
      </c>
      <c r="B604" t="s">
        <v>3123</v>
      </c>
      <c r="C604" s="20">
        <v>1438</v>
      </c>
      <c r="D604" t="s">
        <v>4776</v>
      </c>
      <c r="E604" s="10" t="s">
        <v>7703</v>
      </c>
      <c r="F604" s="10" t="s">
        <v>9437</v>
      </c>
    </row>
    <row r="605" spans="1:6" x14ac:dyDescent="0.25">
      <c r="A605" t="s">
        <v>3303</v>
      </c>
      <c r="B605" t="s">
        <v>3124</v>
      </c>
      <c r="C605" s="20">
        <v>91</v>
      </c>
      <c r="D605" t="s">
        <v>4777</v>
      </c>
      <c r="E605" s="10" t="s">
        <v>4241</v>
      </c>
      <c r="F605" s="10" t="s">
        <v>9438</v>
      </c>
    </row>
    <row r="606" spans="1:6" x14ac:dyDescent="0.25">
      <c r="A606" t="s">
        <v>418</v>
      </c>
      <c r="B606" t="s">
        <v>3124</v>
      </c>
      <c r="C606" s="20">
        <v>667</v>
      </c>
      <c r="D606" t="s">
        <v>4778</v>
      </c>
      <c r="E606" s="10" t="s">
        <v>4241</v>
      </c>
      <c r="F606" s="10" t="s">
        <v>7231</v>
      </c>
    </row>
    <row r="607" spans="1:6" x14ac:dyDescent="0.25">
      <c r="A607" t="s">
        <v>419</v>
      </c>
      <c r="B607" t="s">
        <v>3123</v>
      </c>
      <c r="C607" s="20">
        <v>2197</v>
      </c>
      <c r="D607" t="s">
        <v>4779</v>
      </c>
      <c r="E607" s="10" t="s">
        <v>7704</v>
      </c>
      <c r="F607" s="10" t="s">
        <v>9439</v>
      </c>
    </row>
    <row r="608" spans="1:6" x14ac:dyDescent="0.25">
      <c r="A608" t="s">
        <v>420</v>
      </c>
      <c r="B608" t="s">
        <v>3124</v>
      </c>
      <c r="C608" s="20">
        <v>1350</v>
      </c>
      <c r="D608" t="s">
        <v>4780</v>
      </c>
      <c r="E608" s="10" t="s">
        <v>4241</v>
      </c>
      <c r="F608" s="10" t="s">
        <v>9440</v>
      </c>
    </row>
    <row r="609" spans="1:6" x14ac:dyDescent="0.25">
      <c r="A609" t="s">
        <v>421</v>
      </c>
      <c r="B609" t="s">
        <v>3123</v>
      </c>
      <c r="C609" s="20">
        <v>6204</v>
      </c>
      <c r="D609" t="s">
        <v>4781</v>
      </c>
      <c r="E609" s="10" t="s">
        <v>7705</v>
      </c>
      <c r="F609" s="10" t="s">
        <v>9441</v>
      </c>
    </row>
    <row r="610" spans="1:6" x14ac:dyDescent="0.25">
      <c r="A610" t="s">
        <v>422</v>
      </c>
      <c r="B610" t="s">
        <v>3123</v>
      </c>
      <c r="C610" s="20">
        <v>14025</v>
      </c>
      <c r="D610" t="s">
        <v>4460</v>
      </c>
      <c r="E610" s="10" t="s">
        <v>7706</v>
      </c>
      <c r="F610" s="10" t="s">
        <v>5117</v>
      </c>
    </row>
    <row r="611" spans="1:6" x14ac:dyDescent="0.25">
      <c r="A611" t="s">
        <v>3304</v>
      </c>
      <c r="B611" t="s">
        <v>3123</v>
      </c>
      <c r="C611" s="20">
        <v>2303</v>
      </c>
      <c r="D611" t="s">
        <v>4782</v>
      </c>
      <c r="E611" s="10" t="s">
        <v>7707</v>
      </c>
      <c r="F611" s="10" t="s">
        <v>9442</v>
      </c>
    </row>
    <row r="612" spans="1:6" x14ac:dyDescent="0.25">
      <c r="A612" t="s">
        <v>423</v>
      </c>
      <c r="B612" t="s">
        <v>3123</v>
      </c>
      <c r="C612" s="20">
        <v>8113</v>
      </c>
      <c r="D612" t="s">
        <v>4783</v>
      </c>
      <c r="E612" s="10" t="s">
        <v>6439</v>
      </c>
      <c r="F612" s="10" t="s">
        <v>9443</v>
      </c>
    </row>
    <row r="613" spans="1:6" x14ac:dyDescent="0.25">
      <c r="A613" t="s">
        <v>424</v>
      </c>
      <c r="B613" t="s">
        <v>3123</v>
      </c>
      <c r="C613" s="20">
        <v>2348</v>
      </c>
      <c r="D613" t="s">
        <v>4784</v>
      </c>
      <c r="E613" s="10" t="s">
        <v>7425</v>
      </c>
      <c r="F613" s="10" t="s">
        <v>9444</v>
      </c>
    </row>
    <row r="614" spans="1:6" x14ac:dyDescent="0.25">
      <c r="A614" t="s">
        <v>425</v>
      </c>
      <c r="B614" t="s">
        <v>3123</v>
      </c>
      <c r="C614" s="20">
        <v>12773</v>
      </c>
      <c r="D614" t="s">
        <v>4785</v>
      </c>
      <c r="E614" s="10" t="s">
        <v>7708</v>
      </c>
      <c r="F614" s="10" t="s">
        <v>9445</v>
      </c>
    </row>
    <row r="615" spans="1:6" x14ac:dyDescent="0.25">
      <c r="A615" t="s">
        <v>426</v>
      </c>
      <c r="B615" t="s">
        <v>3124</v>
      </c>
      <c r="C615" s="20">
        <v>1958</v>
      </c>
      <c r="D615" t="s">
        <v>4786</v>
      </c>
      <c r="E615" s="10" t="s">
        <v>4241</v>
      </c>
      <c r="F615" s="10" t="s">
        <v>9446</v>
      </c>
    </row>
    <row r="616" spans="1:6" x14ac:dyDescent="0.25">
      <c r="A616" t="s">
        <v>427</v>
      </c>
      <c r="B616" t="s">
        <v>3124</v>
      </c>
      <c r="C616" s="20">
        <v>3452</v>
      </c>
      <c r="D616" t="s">
        <v>4787</v>
      </c>
      <c r="E616" s="10" t="s">
        <v>4241</v>
      </c>
      <c r="F616" s="10" t="s">
        <v>9447</v>
      </c>
    </row>
    <row r="617" spans="1:6" x14ac:dyDescent="0.25">
      <c r="A617" t="s">
        <v>428</v>
      </c>
      <c r="B617" t="s">
        <v>3123</v>
      </c>
      <c r="C617" s="20">
        <v>7828</v>
      </c>
      <c r="D617" t="s">
        <v>4788</v>
      </c>
      <c r="E617" s="10" t="s">
        <v>7709</v>
      </c>
      <c r="F617" s="10" t="s">
        <v>9448</v>
      </c>
    </row>
    <row r="618" spans="1:6" x14ac:dyDescent="0.25">
      <c r="A618" t="s">
        <v>429</v>
      </c>
      <c r="B618" t="s">
        <v>3124</v>
      </c>
      <c r="C618" s="20">
        <v>8298</v>
      </c>
      <c r="D618" t="s">
        <v>4789</v>
      </c>
      <c r="E618" s="10" t="s">
        <v>4241</v>
      </c>
      <c r="F618" s="10" t="s">
        <v>9449</v>
      </c>
    </row>
    <row r="619" spans="1:6" x14ac:dyDescent="0.25">
      <c r="A619" t="s">
        <v>430</v>
      </c>
      <c r="B619" t="s">
        <v>3123</v>
      </c>
      <c r="C619" s="20">
        <v>525</v>
      </c>
      <c r="D619" t="s">
        <v>4788</v>
      </c>
      <c r="E619" s="10" t="s">
        <v>7710</v>
      </c>
      <c r="F619" s="10" t="s">
        <v>6125</v>
      </c>
    </row>
    <row r="620" spans="1:6" x14ac:dyDescent="0.25">
      <c r="A620" t="s">
        <v>3305</v>
      </c>
      <c r="B620" t="s">
        <v>3123</v>
      </c>
      <c r="C620" s="20">
        <v>67</v>
      </c>
      <c r="D620" t="s">
        <v>4790</v>
      </c>
      <c r="E620" s="10" t="s">
        <v>4241</v>
      </c>
      <c r="F620" s="10" t="s">
        <v>9450</v>
      </c>
    </row>
    <row r="621" spans="1:6" x14ac:dyDescent="0.25">
      <c r="A621" t="s">
        <v>431</v>
      </c>
      <c r="B621" t="s">
        <v>3124</v>
      </c>
      <c r="C621" s="20">
        <v>442</v>
      </c>
      <c r="D621" t="s">
        <v>4791</v>
      </c>
      <c r="E621" s="10" t="s">
        <v>7711</v>
      </c>
      <c r="F621" s="10" t="s">
        <v>9451</v>
      </c>
    </row>
    <row r="622" spans="1:6" x14ac:dyDescent="0.25">
      <c r="A622" t="s">
        <v>432</v>
      </c>
      <c r="B622" t="s">
        <v>3124</v>
      </c>
      <c r="C622" s="20">
        <v>3431</v>
      </c>
      <c r="D622" t="s">
        <v>4792</v>
      </c>
      <c r="E622" s="10" t="s">
        <v>4241</v>
      </c>
      <c r="F622" s="10" t="s">
        <v>9452</v>
      </c>
    </row>
    <row r="623" spans="1:6" x14ac:dyDescent="0.25">
      <c r="A623" t="s">
        <v>433</v>
      </c>
      <c r="B623" t="s">
        <v>3124</v>
      </c>
      <c r="C623" s="20">
        <v>90</v>
      </c>
      <c r="D623" t="s">
        <v>4793</v>
      </c>
      <c r="E623" s="10" t="s">
        <v>4241</v>
      </c>
      <c r="F623" s="10" t="s">
        <v>9453</v>
      </c>
    </row>
    <row r="624" spans="1:6" x14ac:dyDescent="0.25">
      <c r="A624" t="s">
        <v>3306</v>
      </c>
      <c r="B624" t="s">
        <v>3123</v>
      </c>
      <c r="C624" s="20">
        <v>191</v>
      </c>
      <c r="D624" t="s">
        <v>4794</v>
      </c>
      <c r="E624" s="10" t="s">
        <v>7712</v>
      </c>
      <c r="F624" s="10" t="s">
        <v>9454</v>
      </c>
    </row>
    <row r="625" spans="1:6" x14ac:dyDescent="0.25">
      <c r="A625" t="s">
        <v>434</v>
      </c>
      <c r="B625" t="s">
        <v>3123</v>
      </c>
      <c r="C625" s="20">
        <v>950</v>
      </c>
      <c r="D625" t="s">
        <v>4795</v>
      </c>
      <c r="E625" s="10" t="s">
        <v>4579</v>
      </c>
      <c r="F625" s="10" t="s">
        <v>9455</v>
      </c>
    </row>
    <row r="626" spans="1:6" x14ac:dyDescent="0.25">
      <c r="A626" t="s">
        <v>435</v>
      </c>
      <c r="B626" t="s">
        <v>3124</v>
      </c>
      <c r="C626" s="20">
        <v>301</v>
      </c>
      <c r="D626" t="s">
        <v>4796</v>
      </c>
      <c r="E626" s="10" t="s">
        <v>4241</v>
      </c>
      <c r="F626" s="10" t="s">
        <v>9456</v>
      </c>
    </row>
    <row r="627" spans="1:6" x14ac:dyDescent="0.25">
      <c r="A627" t="s">
        <v>436</v>
      </c>
      <c r="B627" t="s">
        <v>3124</v>
      </c>
      <c r="C627" s="20">
        <v>2117</v>
      </c>
      <c r="D627" t="s">
        <v>4797</v>
      </c>
      <c r="E627" s="10" t="s">
        <v>4241</v>
      </c>
      <c r="F627" s="10" t="s">
        <v>9457</v>
      </c>
    </row>
    <row r="628" spans="1:6" x14ac:dyDescent="0.25">
      <c r="A628" t="s">
        <v>437</v>
      </c>
      <c r="B628" t="s">
        <v>3123</v>
      </c>
      <c r="C628" s="20">
        <v>6488</v>
      </c>
      <c r="D628" t="s">
        <v>4798</v>
      </c>
      <c r="E628" s="10" t="s">
        <v>7713</v>
      </c>
      <c r="F628" s="10" t="s">
        <v>9458</v>
      </c>
    </row>
    <row r="629" spans="1:6" x14ac:dyDescent="0.25">
      <c r="A629" t="s">
        <v>438</v>
      </c>
      <c r="B629" t="s">
        <v>3123</v>
      </c>
      <c r="C629" s="20">
        <v>1360</v>
      </c>
      <c r="D629" t="s">
        <v>4799</v>
      </c>
      <c r="E629" s="10" t="s">
        <v>7290</v>
      </c>
      <c r="F629" s="10" t="s">
        <v>5656</v>
      </c>
    </row>
    <row r="630" spans="1:6" x14ac:dyDescent="0.25">
      <c r="A630" t="s">
        <v>439</v>
      </c>
      <c r="B630" t="s">
        <v>3123</v>
      </c>
      <c r="C630" s="20">
        <v>5993</v>
      </c>
      <c r="D630" t="s">
        <v>4800</v>
      </c>
      <c r="E630" s="10" t="s">
        <v>7714</v>
      </c>
      <c r="F630" s="10" t="s">
        <v>9459</v>
      </c>
    </row>
    <row r="631" spans="1:6" x14ac:dyDescent="0.25">
      <c r="A631" t="s">
        <v>440</v>
      </c>
      <c r="B631" t="s">
        <v>3123</v>
      </c>
      <c r="C631" s="20">
        <v>8870</v>
      </c>
      <c r="D631" t="s">
        <v>4801</v>
      </c>
      <c r="E631" s="10" t="s">
        <v>4534</v>
      </c>
      <c r="F631" s="10" t="s">
        <v>9460</v>
      </c>
    </row>
    <row r="632" spans="1:6" x14ac:dyDescent="0.25">
      <c r="A632" t="s">
        <v>441</v>
      </c>
      <c r="B632" t="s">
        <v>3123</v>
      </c>
      <c r="C632" s="20">
        <v>1300</v>
      </c>
      <c r="D632" t="s">
        <v>4802</v>
      </c>
      <c r="E632" s="10" t="s">
        <v>7715</v>
      </c>
      <c r="F632" s="10" t="s">
        <v>9461</v>
      </c>
    </row>
    <row r="633" spans="1:6" x14ac:dyDescent="0.25">
      <c r="A633" t="s">
        <v>3307</v>
      </c>
      <c r="B633" t="s">
        <v>3123</v>
      </c>
      <c r="C633" s="20">
        <v>112</v>
      </c>
      <c r="D633" t="s">
        <v>4803</v>
      </c>
      <c r="E633" s="10" t="s">
        <v>4241</v>
      </c>
      <c r="F633" s="10" t="s">
        <v>9462</v>
      </c>
    </row>
    <row r="634" spans="1:6" x14ac:dyDescent="0.25">
      <c r="A634" t="s">
        <v>442</v>
      </c>
      <c r="B634" t="s">
        <v>3124</v>
      </c>
      <c r="C634" s="20">
        <v>1698</v>
      </c>
      <c r="D634" t="s">
        <v>4804</v>
      </c>
      <c r="E634" s="10" t="s">
        <v>4241</v>
      </c>
      <c r="F634" s="10" t="s">
        <v>9463</v>
      </c>
    </row>
    <row r="635" spans="1:6" x14ac:dyDescent="0.25">
      <c r="A635" t="s">
        <v>443</v>
      </c>
      <c r="B635" t="s">
        <v>3123</v>
      </c>
      <c r="C635" s="20">
        <v>704</v>
      </c>
      <c r="D635" t="s">
        <v>4805</v>
      </c>
      <c r="E635" s="10" t="s">
        <v>7716</v>
      </c>
      <c r="F635" s="10" t="s">
        <v>9464</v>
      </c>
    </row>
    <row r="636" spans="1:6" x14ac:dyDescent="0.25">
      <c r="A636" t="s">
        <v>444</v>
      </c>
      <c r="B636" t="s">
        <v>3124</v>
      </c>
      <c r="C636" s="20">
        <v>94</v>
      </c>
      <c r="D636" t="s">
        <v>4806</v>
      </c>
      <c r="E636" s="10" t="s">
        <v>4241</v>
      </c>
      <c r="F636" s="10" t="s">
        <v>9465</v>
      </c>
    </row>
    <row r="637" spans="1:6" x14ac:dyDescent="0.25">
      <c r="A637" t="s">
        <v>445</v>
      </c>
      <c r="B637" t="s">
        <v>3123</v>
      </c>
      <c r="C637" s="20">
        <v>3701</v>
      </c>
      <c r="D637" t="s">
        <v>4807</v>
      </c>
      <c r="E637" s="10" t="s">
        <v>7585</v>
      </c>
      <c r="F637" s="10" t="s">
        <v>9466</v>
      </c>
    </row>
    <row r="638" spans="1:6" x14ac:dyDescent="0.25">
      <c r="A638" t="s">
        <v>446</v>
      </c>
      <c r="B638" t="s">
        <v>3124</v>
      </c>
      <c r="C638" s="20">
        <v>104</v>
      </c>
      <c r="D638" t="s">
        <v>4808</v>
      </c>
      <c r="E638" s="10" t="s">
        <v>4241</v>
      </c>
      <c r="F638" s="10" t="s">
        <v>9467</v>
      </c>
    </row>
    <row r="639" spans="1:6" x14ac:dyDescent="0.25">
      <c r="A639" t="s">
        <v>447</v>
      </c>
      <c r="B639" t="s">
        <v>3123</v>
      </c>
      <c r="C639" s="20">
        <v>188</v>
      </c>
      <c r="D639" t="s">
        <v>4809</v>
      </c>
      <c r="E639" s="10" t="s">
        <v>7717</v>
      </c>
      <c r="F639" s="10" t="s">
        <v>9468</v>
      </c>
    </row>
    <row r="640" spans="1:6" x14ac:dyDescent="0.25">
      <c r="A640" t="s">
        <v>448</v>
      </c>
      <c r="B640" t="s">
        <v>3123</v>
      </c>
      <c r="C640" s="20">
        <v>1457</v>
      </c>
      <c r="D640" t="s">
        <v>4810</v>
      </c>
      <c r="E640" s="10" t="s">
        <v>7643</v>
      </c>
      <c r="F640" s="10" t="s">
        <v>9452</v>
      </c>
    </row>
    <row r="641" spans="1:6" x14ac:dyDescent="0.25">
      <c r="A641" t="s">
        <v>449</v>
      </c>
      <c r="B641" t="s">
        <v>3123</v>
      </c>
      <c r="C641" s="20">
        <v>3654</v>
      </c>
      <c r="D641" t="s">
        <v>4811</v>
      </c>
      <c r="E641" s="10" t="s">
        <v>7718</v>
      </c>
      <c r="F641" s="10" t="s">
        <v>9469</v>
      </c>
    </row>
    <row r="642" spans="1:6" x14ac:dyDescent="0.25">
      <c r="A642" t="s">
        <v>3308</v>
      </c>
      <c r="B642" t="s">
        <v>3123</v>
      </c>
      <c r="C642" s="20">
        <v>154</v>
      </c>
      <c r="D642" t="s">
        <v>4812</v>
      </c>
      <c r="E642" s="10" t="s">
        <v>7719</v>
      </c>
      <c r="F642" s="10" t="s">
        <v>9470</v>
      </c>
    </row>
    <row r="643" spans="1:6" x14ac:dyDescent="0.25">
      <c r="A643" t="s">
        <v>3309</v>
      </c>
      <c r="B643" t="s">
        <v>3123</v>
      </c>
      <c r="C643" s="20">
        <v>138</v>
      </c>
      <c r="D643" t="s">
        <v>4813</v>
      </c>
      <c r="E643" s="10" t="s">
        <v>4241</v>
      </c>
      <c r="F643" s="10" t="s">
        <v>9471</v>
      </c>
    </row>
    <row r="644" spans="1:6" x14ac:dyDescent="0.25">
      <c r="A644" t="s">
        <v>450</v>
      </c>
      <c r="B644" t="s">
        <v>3124</v>
      </c>
      <c r="C644" s="20">
        <v>1461</v>
      </c>
      <c r="D644" t="s">
        <v>4814</v>
      </c>
      <c r="E644" s="10" t="s">
        <v>4241</v>
      </c>
      <c r="F644" s="10" t="s">
        <v>9472</v>
      </c>
    </row>
    <row r="645" spans="1:6" x14ac:dyDescent="0.25">
      <c r="A645" t="s">
        <v>451</v>
      </c>
      <c r="B645" t="s">
        <v>3124</v>
      </c>
      <c r="C645" s="20">
        <v>39</v>
      </c>
      <c r="D645" t="s">
        <v>4815</v>
      </c>
      <c r="E645" s="10" t="s">
        <v>4241</v>
      </c>
      <c r="F645" s="10" t="s">
        <v>9473</v>
      </c>
    </row>
    <row r="646" spans="1:6" x14ac:dyDescent="0.25">
      <c r="A646" t="s">
        <v>452</v>
      </c>
      <c r="B646" t="s">
        <v>3124</v>
      </c>
      <c r="C646" s="20">
        <v>1998</v>
      </c>
      <c r="D646" t="s">
        <v>4816</v>
      </c>
      <c r="E646" s="10" t="s">
        <v>4241</v>
      </c>
      <c r="F646" s="10" t="s">
        <v>9436</v>
      </c>
    </row>
    <row r="647" spans="1:6" x14ac:dyDescent="0.25">
      <c r="A647" t="s">
        <v>3999</v>
      </c>
      <c r="B647" t="s">
        <v>3124</v>
      </c>
      <c r="C647" s="20"/>
      <c r="D647" t="s">
        <v>12104</v>
      </c>
      <c r="E647" s="10" t="s">
        <v>12104</v>
      </c>
      <c r="F647" s="10" t="s">
        <v>12104</v>
      </c>
    </row>
    <row r="648" spans="1:6" x14ac:dyDescent="0.25">
      <c r="A648" t="s">
        <v>453</v>
      </c>
      <c r="B648" t="s">
        <v>3124</v>
      </c>
      <c r="C648" s="20">
        <v>29</v>
      </c>
      <c r="D648" t="s">
        <v>4817</v>
      </c>
      <c r="E648" s="10" t="s">
        <v>4241</v>
      </c>
      <c r="F648" s="10" t="s">
        <v>9474</v>
      </c>
    </row>
    <row r="649" spans="1:6" x14ac:dyDescent="0.25">
      <c r="A649" t="s">
        <v>454</v>
      </c>
      <c r="B649" t="s">
        <v>3124</v>
      </c>
      <c r="C649" s="20">
        <v>126</v>
      </c>
      <c r="D649" t="s">
        <v>4818</v>
      </c>
      <c r="E649" s="10" t="s">
        <v>4241</v>
      </c>
      <c r="F649" s="10" t="s">
        <v>9475</v>
      </c>
    </row>
    <row r="650" spans="1:6" x14ac:dyDescent="0.25">
      <c r="A650" t="s">
        <v>455</v>
      </c>
      <c r="B650" t="s">
        <v>3123</v>
      </c>
      <c r="C650" s="20">
        <v>5092</v>
      </c>
      <c r="D650" t="s">
        <v>4819</v>
      </c>
      <c r="E650" s="10" t="s">
        <v>7720</v>
      </c>
      <c r="F650" s="10" t="s">
        <v>9476</v>
      </c>
    </row>
    <row r="651" spans="1:6" x14ac:dyDescent="0.25">
      <c r="A651" t="s">
        <v>456</v>
      </c>
      <c r="B651" t="s">
        <v>3124</v>
      </c>
      <c r="C651" s="20">
        <v>64</v>
      </c>
      <c r="D651" t="s">
        <v>4820</v>
      </c>
      <c r="E651" s="10" t="s">
        <v>4241</v>
      </c>
      <c r="F651" s="10" t="s">
        <v>9477</v>
      </c>
    </row>
    <row r="652" spans="1:6" x14ac:dyDescent="0.25">
      <c r="A652" t="s">
        <v>457</v>
      </c>
      <c r="B652" t="s">
        <v>3124</v>
      </c>
      <c r="C652" s="20">
        <v>668</v>
      </c>
      <c r="D652" t="s">
        <v>4821</v>
      </c>
      <c r="E652" s="10" t="s">
        <v>4241</v>
      </c>
      <c r="F652" s="10" t="s">
        <v>9478</v>
      </c>
    </row>
    <row r="653" spans="1:6" x14ac:dyDescent="0.25">
      <c r="A653" t="s">
        <v>458</v>
      </c>
      <c r="B653" t="s">
        <v>3124</v>
      </c>
      <c r="C653" s="20">
        <v>111</v>
      </c>
      <c r="D653" t="s">
        <v>4822</v>
      </c>
      <c r="E653" s="10" t="s">
        <v>4241</v>
      </c>
      <c r="F653" s="10" t="s">
        <v>9479</v>
      </c>
    </row>
    <row r="654" spans="1:6" x14ac:dyDescent="0.25">
      <c r="A654" t="s">
        <v>459</v>
      </c>
      <c r="B654" t="s">
        <v>3123</v>
      </c>
      <c r="C654" s="20">
        <v>6723</v>
      </c>
      <c r="D654" t="s">
        <v>4329</v>
      </c>
      <c r="E654" s="10" t="s">
        <v>7721</v>
      </c>
      <c r="F654" s="10" t="s">
        <v>9480</v>
      </c>
    </row>
    <row r="655" spans="1:6" x14ac:dyDescent="0.25">
      <c r="A655" t="s">
        <v>3310</v>
      </c>
      <c r="B655" t="s">
        <v>3124</v>
      </c>
      <c r="C655" s="20">
        <v>80</v>
      </c>
      <c r="D655" t="s">
        <v>4823</v>
      </c>
      <c r="E655" s="10" t="s">
        <v>4241</v>
      </c>
      <c r="F655" s="10" t="s">
        <v>9481</v>
      </c>
    </row>
    <row r="656" spans="1:6" x14ac:dyDescent="0.25">
      <c r="A656" t="s">
        <v>460</v>
      </c>
      <c r="B656" t="s">
        <v>3123</v>
      </c>
      <c r="C656" s="20">
        <v>2325</v>
      </c>
      <c r="D656" t="s">
        <v>4824</v>
      </c>
      <c r="E656" s="10" t="s">
        <v>7722</v>
      </c>
      <c r="F656" s="10" t="s">
        <v>9482</v>
      </c>
    </row>
    <row r="657" spans="1:6" x14ac:dyDescent="0.25">
      <c r="A657" t="s">
        <v>461</v>
      </c>
      <c r="B657" t="s">
        <v>3123</v>
      </c>
      <c r="C657" s="20">
        <v>3724</v>
      </c>
      <c r="D657" t="s">
        <v>4825</v>
      </c>
      <c r="E657" s="10" t="s">
        <v>7723</v>
      </c>
      <c r="F657" s="10" t="s">
        <v>9483</v>
      </c>
    </row>
    <row r="658" spans="1:6" x14ac:dyDescent="0.25">
      <c r="A658" t="s">
        <v>462</v>
      </c>
      <c r="B658" t="s">
        <v>3124</v>
      </c>
      <c r="C658" s="20">
        <v>213</v>
      </c>
      <c r="D658" t="s">
        <v>4826</v>
      </c>
      <c r="E658" s="10" t="s">
        <v>4241</v>
      </c>
      <c r="F658" s="10" t="s">
        <v>9484</v>
      </c>
    </row>
    <row r="659" spans="1:6" x14ac:dyDescent="0.25">
      <c r="A659" t="s">
        <v>463</v>
      </c>
      <c r="B659" t="s">
        <v>3123</v>
      </c>
      <c r="C659" s="20">
        <v>9776</v>
      </c>
      <c r="D659" t="s">
        <v>4827</v>
      </c>
      <c r="E659" s="10" t="s">
        <v>7724</v>
      </c>
      <c r="F659" s="10" t="s">
        <v>9485</v>
      </c>
    </row>
    <row r="660" spans="1:6" x14ac:dyDescent="0.25">
      <c r="A660" t="s">
        <v>464</v>
      </c>
      <c r="B660" t="s">
        <v>3123</v>
      </c>
      <c r="C660" s="20">
        <v>13358</v>
      </c>
      <c r="D660" t="s">
        <v>4828</v>
      </c>
      <c r="E660" s="10" t="s">
        <v>7725</v>
      </c>
      <c r="F660" s="10" t="s">
        <v>9486</v>
      </c>
    </row>
    <row r="661" spans="1:6" x14ac:dyDescent="0.25">
      <c r="A661" t="s">
        <v>465</v>
      </c>
      <c r="B661" t="s">
        <v>3124</v>
      </c>
      <c r="C661" s="20">
        <v>290</v>
      </c>
      <c r="D661" t="s">
        <v>4829</v>
      </c>
      <c r="E661" s="10" t="s">
        <v>4241</v>
      </c>
      <c r="F661" s="10" t="s">
        <v>9487</v>
      </c>
    </row>
    <row r="662" spans="1:6" x14ac:dyDescent="0.25">
      <c r="A662" t="s">
        <v>466</v>
      </c>
      <c r="B662" t="s">
        <v>3124</v>
      </c>
      <c r="C662" s="20">
        <v>434</v>
      </c>
      <c r="D662" t="s">
        <v>4830</v>
      </c>
      <c r="E662" s="10" t="s">
        <v>4241</v>
      </c>
      <c r="F662" s="10" t="s">
        <v>9488</v>
      </c>
    </row>
    <row r="663" spans="1:6" x14ac:dyDescent="0.25">
      <c r="A663" t="s">
        <v>3311</v>
      </c>
      <c r="B663" t="s">
        <v>3124</v>
      </c>
      <c r="C663" s="20">
        <v>366</v>
      </c>
      <c r="D663" t="s">
        <v>4831</v>
      </c>
      <c r="E663" s="10" t="s">
        <v>4241</v>
      </c>
      <c r="F663" s="10" t="s">
        <v>8292</v>
      </c>
    </row>
    <row r="664" spans="1:6" x14ac:dyDescent="0.25">
      <c r="A664" t="s">
        <v>467</v>
      </c>
      <c r="B664" t="s">
        <v>3124</v>
      </c>
      <c r="C664" s="20">
        <v>185</v>
      </c>
      <c r="D664" t="s">
        <v>4832</v>
      </c>
      <c r="E664" s="10" t="s">
        <v>4241</v>
      </c>
      <c r="F664" s="10" t="s">
        <v>9489</v>
      </c>
    </row>
    <row r="665" spans="1:6" x14ac:dyDescent="0.25">
      <c r="A665" t="s">
        <v>3312</v>
      </c>
      <c r="B665" t="s">
        <v>3124</v>
      </c>
      <c r="C665" s="20">
        <v>266</v>
      </c>
      <c r="D665" t="s">
        <v>4833</v>
      </c>
      <c r="E665" s="10" t="s">
        <v>4241</v>
      </c>
      <c r="F665" s="10" t="s">
        <v>9490</v>
      </c>
    </row>
    <row r="666" spans="1:6" x14ac:dyDescent="0.25">
      <c r="A666" t="s">
        <v>4000</v>
      </c>
      <c r="B666" t="s">
        <v>3123</v>
      </c>
      <c r="C666" s="20"/>
      <c r="D666" t="s">
        <v>12104</v>
      </c>
      <c r="E666" s="10" t="s">
        <v>12104</v>
      </c>
      <c r="F666" s="10" t="s">
        <v>12104</v>
      </c>
    </row>
    <row r="667" spans="1:6" x14ac:dyDescent="0.25">
      <c r="A667" t="s">
        <v>3313</v>
      </c>
      <c r="B667" t="s">
        <v>3123</v>
      </c>
      <c r="C667" s="20">
        <v>6944</v>
      </c>
      <c r="D667" t="s">
        <v>4834</v>
      </c>
      <c r="E667" s="10" t="s">
        <v>7726</v>
      </c>
      <c r="F667" s="10" t="s">
        <v>8914</v>
      </c>
    </row>
    <row r="668" spans="1:6" x14ac:dyDescent="0.25">
      <c r="A668" t="s">
        <v>3314</v>
      </c>
      <c r="B668" t="s">
        <v>3123</v>
      </c>
      <c r="C668" s="20">
        <v>7094</v>
      </c>
      <c r="D668" t="s">
        <v>4835</v>
      </c>
      <c r="E668" s="10" t="s">
        <v>7727</v>
      </c>
      <c r="F668" s="10" t="s">
        <v>8861</v>
      </c>
    </row>
    <row r="669" spans="1:6" x14ac:dyDescent="0.25">
      <c r="A669" t="s">
        <v>3315</v>
      </c>
      <c r="B669" t="s">
        <v>3123</v>
      </c>
      <c r="C669" s="20">
        <v>3025</v>
      </c>
      <c r="D669" t="s">
        <v>4836</v>
      </c>
      <c r="E669" s="10" t="s">
        <v>4345</v>
      </c>
      <c r="F669" s="10" t="s">
        <v>9491</v>
      </c>
    </row>
    <row r="670" spans="1:6" x14ac:dyDescent="0.25">
      <c r="A670" t="s">
        <v>3316</v>
      </c>
      <c r="B670" t="s">
        <v>3123</v>
      </c>
      <c r="C670" s="20">
        <v>4381</v>
      </c>
      <c r="D670" t="s">
        <v>4837</v>
      </c>
      <c r="E670" s="10" t="s">
        <v>7728</v>
      </c>
      <c r="F670" s="10" t="s">
        <v>9492</v>
      </c>
    </row>
    <row r="671" spans="1:6" x14ac:dyDescent="0.25">
      <c r="A671" t="s">
        <v>3317</v>
      </c>
      <c r="B671" t="s">
        <v>3123</v>
      </c>
      <c r="C671" s="20">
        <v>2492</v>
      </c>
      <c r="D671" t="s">
        <v>4838</v>
      </c>
      <c r="E671" s="10" t="s">
        <v>7729</v>
      </c>
      <c r="F671" s="10" t="s">
        <v>9493</v>
      </c>
    </row>
    <row r="672" spans="1:6" x14ac:dyDescent="0.25">
      <c r="A672" t="s">
        <v>3318</v>
      </c>
      <c r="B672" t="s">
        <v>3123</v>
      </c>
      <c r="C672" s="20">
        <v>6219</v>
      </c>
      <c r="D672" t="s">
        <v>4839</v>
      </c>
      <c r="E672" s="10" t="s">
        <v>7730</v>
      </c>
      <c r="F672" s="10" t="s">
        <v>8122</v>
      </c>
    </row>
    <row r="673" spans="1:6" x14ac:dyDescent="0.25">
      <c r="A673" t="s">
        <v>3319</v>
      </c>
      <c r="B673" t="s">
        <v>3123</v>
      </c>
      <c r="C673" s="20">
        <v>7789</v>
      </c>
      <c r="D673" t="s">
        <v>4840</v>
      </c>
      <c r="E673" s="10" t="s">
        <v>7731</v>
      </c>
      <c r="F673" s="10" t="s">
        <v>9494</v>
      </c>
    </row>
    <row r="674" spans="1:6" x14ac:dyDescent="0.25">
      <c r="A674" t="s">
        <v>468</v>
      </c>
      <c r="B674" t="s">
        <v>3124</v>
      </c>
      <c r="C674" s="20">
        <v>1402</v>
      </c>
      <c r="D674" t="s">
        <v>4841</v>
      </c>
      <c r="E674" s="10" t="s">
        <v>4241</v>
      </c>
      <c r="F674" s="10" t="s">
        <v>9495</v>
      </c>
    </row>
    <row r="675" spans="1:6" x14ac:dyDescent="0.25">
      <c r="A675" t="s">
        <v>3320</v>
      </c>
      <c r="B675" t="s">
        <v>3124</v>
      </c>
      <c r="C675" s="20">
        <v>67</v>
      </c>
      <c r="D675" t="s">
        <v>4816</v>
      </c>
      <c r="E675" s="10" t="s">
        <v>4241</v>
      </c>
      <c r="F675" s="10" t="s">
        <v>9496</v>
      </c>
    </row>
    <row r="676" spans="1:6" x14ac:dyDescent="0.25">
      <c r="A676" t="s">
        <v>469</v>
      </c>
      <c r="B676" t="s">
        <v>3123</v>
      </c>
      <c r="C676" s="20">
        <v>3348</v>
      </c>
      <c r="D676" t="s">
        <v>4842</v>
      </c>
      <c r="E676" s="10" t="s">
        <v>7732</v>
      </c>
      <c r="F676" s="10" t="s">
        <v>9497</v>
      </c>
    </row>
    <row r="677" spans="1:6" x14ac:dyDescent="0.25">
      <c r="A677" t="s">
        <v>470</v>
      </c>
      <c r="B677" t="s">
        <v>3124</v>
      </c>
      <c r="C677" s="20">
        <v>2036</v>
      </c>
      <c r="D677" t="s">
        <v>4843</v>
      </c>
      <c r="E677" s="10" t="s">
        <v>4241</v>
      </c>
      <c r="F677" s="10" t="s">
        <v>9498</v>
      </c>
    </row>
    <row r="678" spans="1:6" x14ac:dyDescent="0.25">
      <c r="A678" t="s">
        <v>471</v>
      </c>
      <c r="B678" t="s">
        <v>3124</v>
      </c>
      <c r="C678" s="20">
        <v>1194</v>
      </c>
      <c r="D678" t="s">
        <v>4844</v>
      </c>
      <c r="E678" s="10" t="s">
        <v>4241</v>
      </c>
      <c r="F678" s="10" t="s">
        <v>9499</v>
      </c>
    </row>
    <row r="679" spans="1:6" x14ac:dyDescent="0.25">
      <c r="A679" t="s">
        <v>3321</v>
      </c>
      <c r="B679" t="s">
        <v>3124</v>
      </c>
      <c r="C679" s="20">
        <v>56</v>
      </c>
      <c r="D679" t="s">
        <v>4845</v>
      </c>
      <c r="E679" s="10" t="s">
        <v>4241</v>
      </c>
      <c r="F679" s="10" t="s">
        <v>9500</v>
      </c>
    </row>
    <row r="680" spans="1:6" x14ac:dyDescent="0.25">
      <c r="A680" t="s">
        <v>472</v>
      </c>
      <c r="B680" t="s">
        <v>3124</v>
      </c>
      <c r="C680" s="20">
        <v>1370</v>
      </c>
      <c r="D680" t="s">
        <v>4846</v>
      </c>
      <c r="E680" s="10" t="s">
        <v>4241</v>
      </c>
      <c r="F680" s="10" t="s">
        <v>9501</v>
      </c>
    </row>
    <row r="681" spans="1:6" x14ac:dyDescent="0.25">
      <c r="A681" t="s">
        <v>473</v>
      </c>
      <c r="B681" t="s">
        <v>3124</v>
      </c>
      <c r="C681" s="20">
        <v>275</v>
      </c>
      <c r="D681" t="s">
        <v>4847</v>
      </c>
      <c r="E681" s="10" t="s">
        <v>4241</v>
      </c>
      <c r="F681" s="10" t="s">
        <v>9502</v>
      </c>
    </row>
    <row r="682" spans="1:6" x14ac:dyDescent="0.25">
      <c r="A682" t="s">
        <v>474</v>
      </c>
      <c r="B682" t="s">
        <v>3123</v>
      </c>
      <c r="C682" s="20">
        <v>894</v>
      </c>
      <c r="D682" t="s">
        <v>4848</v>
      </c>
      <c r="E682" s="10" t="s">
        <v>7733</v>
      </c>
      <c r="F682" s="10" t="s">
        <v>9503</v>
      </c>
    </row>
    <row r="683" spans="1:6" x14ac:dyDescent="0.25">
      <c r="A683" t="s">
        <v>3322</v>
      </c>
      <c r="B683" t="s">
        <v>3123</v>
      </c>
      <c r="C683" s="20">
        <v>50</v>
      </c>
      <c r="D683" t="s">
        <v>4849</v>
      </c>
      <c r="E683" s="10" t="s">
        <v>4241</v>
      </c>
      <c r="F683" s="10" t="s">
        <v>9504</v>
      </c>
    </row>
    <row r="684" spans="1:6" x14ac:dyDescent="0.25">
      <c r="A684" t="s">
        <v>475</v>
      </c>
      <c r="B684" t="s">
        <v>3123</v>
      </c>
      <c r="C684" s="20">
        <v>4679</v>
      </c>
      <c r="D684" t="s">
        <v>4850</v>
      </c>
      <c r="E684" s="10" t="s">
        <v>7734</v>
      </c>
      <c r="F684" s="10" t="s">
        <v>9505</v>
      </c>
    </row>
    <row r="685" spans="1:6" x14ac:dyDescent="0.25">
      <c r="A685" t="s">
        <v>476</v>
      </c>
      <c r="B685" t="s">
        <v>3124</v>
      </c>
      <c r="C685" s="20">
        <v>3469</v>
      </c>
      <c r="D685" t="s">
        <v>4242</v>
      </c>
      <c r="E685" s="10" t="s">
        <v>4241</v>
      </c>
      <c r="F685" s="10" t="s">
        <v>9506</v>
      </c>
    </row>
    <row r="686" spans="1:6" x14ac:dyDescent="0.25">
      <c r="A686" t="s">
        <v>477</v>
      </c>
      <c r="B686" t="s">
        <v>3123</v>
      </c>
      <c r="C686" s="20">
        <v>7863</v>
      </c>
      <c r="D686" t="s">
        <v>4851</v>
      </c>
      <c r="E686" s="10" t="s">
        <v>7735</v>
      </c>
      <c r="F686" s="10" t="s">
        <v>9507</v>
      </c>
    </row>
    <row r="687" spans="1:6" x14ac:dyDescent="0.25">
      <c r="A687" t="s">
        <v>478</v>
      </c>
      <c r="B687" t="s">
        <v>3123</v>
      </c>
      <c r="C687" s="20">
        <v>3664</v>
      </c>
      <c r="D687" t="s">
        <v>4852</v>
      </c>
      <c r="E687" s="10" t="s">
        <v>7736</v>
      </c>
      <c r="F687" s="10" t="s">
        <v>9508</v>
      </c>
    </row>
    <row r="688" spans="1:6" x14ac:dyDescent="0.25">
      <c r="A688" t="s">
        <v>479</v>
      </c>
      <c r="B688" t="s">
        <v>3124</v>
      </c>
      <c r="C688" s="20">
        <v>3670</v>
      </c>
      <c r="D688" t="s">
        <v>4853</v>
      </c>
      <c r="E688" s="10" t="s">
        <v>4241</v>
      </c>
      <c r="F688" s="10" t="s">
        <v>9509</v>
      </c>
    </row>
    <row r="689" spans="1:6" x14ac:dyDescent="0.25">
      <c r="A689" t="s">
        <v>480</v>
      </c>
      <c r="B689" t="s">
        <v>3124</v>
      </c>
      <c r="C689" s="20">
        <v>1084</v>
      </c>
      <c r="D689" t="s">
        <v>4854</v>
      </c>
      <c r="E689" s="10" t="s">
        <v>4241</v>
      </c>
      <c r="F689" s="10" t="s">
        <v>9510</v>
      </c>
    </row>
    <row r="690" spans="1:6" x14ac:dyDescent="0.25">
      <c r="A690" t="s">
        <v>3323</v>
      </c>
      <c r="B690" t="s">
        <v>3124</v>
      </c>
      <c r="C690" s="20">
        <v>774</v>
      </c>
      <c r="D690" t="s">
        <v>4855</v>
      </c>
      <c r="E690" s="10" t="s">
        <v>6924</v>
      </c>
      <c r="F690" s="10" t="s">
        <v>9511</v>
      </c>
    </row>
    <row r="691" spans="1:6" x14ac:dyDescent="0.25">
      <c r="A691" t="s">
        <v>481</v>
      </c>
      <c r="B691" t="s">
        <v>3124</v>
      </c>
      <c r="C691" s="20">
        <v>979</v>
      </c>
      <c r="D691" t="s">
        <v>4856</v>
      </c>
      <c r="E691" s="10" t="s">
        <v>4241</v>
      </c>
      <c r="F691" s="10" t="s">
        <v>9512</v>
      </c>
    </row>
    <row r="692" spans="1:6" x14ac:dyDescent="0.25">
      <c r="A692" t="s">
        <v>482</v>
      </c>
      <c r="B692" t="s">
        <v>3124</v>
      </c>
      <c r="C692" s="20">
        <v>4066</v>
      </c>
      <c r="D692" t="s">
        <v>4857</v>
      </c>
      <c r="E692" s="10" t="s">
        <v>7737</v>
      </c>
      <c r="F692" s="10" t="s">
        <v>9513</v>
      </c>
    </row>
    <row r="693" spans="1:6" x14ac:dyDescent="0.25">
      <c r="A693" t="s">
        <v>3324</v>
      </c>
      <c r="B693" t="s">
        <v>3124</v>
      </c>
      <c r="C693" s="20">
        <v>637</v>
      </c>
      <c r="D693" t="s">
        <v>4858</v>
      </c>
      <c r="E693" s="10" t="s">
        <v>4241</v>
      </c>
      <c r="F693" s="10" t="s">
        <v>9514</v>
      </c>
    </row>
    <row r="694" spans="1:6" x14ac:dyDescent="0.25">
      <c r="A694" t="s">
        <v>483</v>
      </c>
      <c r="B694" t="s">
        <v>3123</v>
      </c>
      <c r="C694" s="20">
        <v>715</v>
      </c>
      <c r="D694" t="s">
        <v>4859</v>
      </c>
      <c r="E694" s="10" t="s">
        <v>7738</v>
      </c>
      <c r="F694" s="10" t="s">
        <v>9515</v>
      </c>
    </row>
    <row r="695" spans="1:6" x14ac:dyDescent="0.25">
      <c r="A695" t="s">
        <v>484</v>
      </c>
      <c r="B695" t="s">
        <v>3123</v>
      </c>
      <c r="C695" s="20">
        <v>5394</v>
      </c>
      <c r="D695" t="s">
        <v>4860</v>
      </c>
      <c r="E695" s="10" t="s">
        <v>7739</v>
      </c>
      <c r="F695" s="10" t="s">
        <v>9516</v>
      </c>
    </row>
    <row r="696" spans="1:6" x14ac:dyDescent="0.25">
      <c r="A696" t="s">
        <v>485</v>
      </c>
      <c r="B696" t="s">
        <v>3124</v>
      </c>
      <c r="C696" s="20">
        <v>93</v>
      </c>
      <c r="D696" t="s">
        <v>4861</v>
      </c>
      <c r="E696" s="10" t="s">
        <v>4241</v>
      </c>
      <c r="F696" s="10" t="s">
        <v>9517</v>
      </c>
    </row>
    <row r="697" spans="1:6" x14ac:dyDescent="0.25">
      <c r="A697" t="s">
        <v>3325</v>
      </c>
      <c r="B697" t="s">
        <v>3123</v>
      </c>
      <c r="C697" s="20">
        <v>93</v>
      </c>
      <c r="D697" t="s">
        <v>4862</v>
      </c>
      <c r="E697" s="10" t="s">
        <v>7740</v>
      </c>
      <c r="F697" s="10" t="s">
        <v>9518</v>
      </c>
    </row>
    <row r="698" spans="1:6" x14ac:dyDescent="0.25">
      <c r="A698" t="s">
        <v>486</v>
      </c>
      <c r="B698" t="s">
        <v>3124</v>
      </c>
      <c r="C698" s="20">
        <v>373</v>
      </c>
      <c r="D698" t="s">
        <v>4863</v>
      </c>
      <c r="E698" s="10" t="s">
        <v>4241</v>
      </c>
      <c r="F698" s="10" t="s">
        <v>9519</v>
      </c>
    </row>
    <row r="699" spans="1:6" x14ac:dyDescent="0.25">
      <c r="A699" t="s">
        <v>487</v>
      </c>
      <c r="B699" t="s">
        <v>3123</v>
      </c>
      <c r="C699" s="20">
        <v>22199</v>
      </c>
      <c r="D699" t="s">
        <v>4650</v>
      </c>
      <c r="E699" s="10" t="s">
        <v>7741</v>
      </c>
      <c r="F699" s="10" t="s">
        <v>9121</v>
      </c>
    </row>
    <row r="700" spans="1:6" x14ac:dyDescent="0.25">
      <c r="A700" t="s">
        <v>488</v>
      </c>
      <c r="B700" t="s">
        <v>3124</v>
      </c>
      <c r="C700" s="20">
        <v>49</v>
      </c>
      <c r="D700" t="s">
        <v>4864</v>
      </c>
      <c r="E700" s="10" t="s">
        <v>4241</v>
      </c>
      <c r="F700" s="10" t="s">
        <v>9520</v>
      </c>
    </row>
    <row r="701" spans="1:6" x14ac:dyDescent="0.25">
      <c r="A701" t="s">
        <v>489</v>
      </c>
      <c r="B701" t="s">
        <v>3123</v>
      </c>
      <c r="C701" s="20">
        <v>2031</v>
      </c>
      <c r="D701" t="s">
        <v>4839</v>
      </c>
      <c r="E701" s="10" t="s">
        <v>7742</v>
      </c>
      <c r="F701" s="10" t="s">
        <v>9521</v>
      </c>
    </row>
    <row r="702" spans="1:6" x14ac:dyDescent="0.25">
      <c r="A702" t="s">
        <v>490</v>
      </c>
      <c r="B702" t="s">
        <v>3124</v>
      </c>
      <c r="C702" s="20">
        <v>605</v>
      </c>
      <c r="D702" t="s">
        <v>4865</v>
      </c>
      <c r="E702" s="10" t="s">
        <v>4241</v>
      </c>
      <c r="F702" s="10" t="s">
        <v>9522</v>
      </c>
    </row>
    <row r="703" spans="1:6" x14ac:dyDescent="0.25">
      <c r="A703" t="s">
        <v>491</v>
      </c>
      <c r="B703" t="s">
        <v>3124</v>
      </c>
      <c r="C703" s="20">
        <v>441</v>
      </c>
      <c r="D703" t="s">
        <v>4866</v>
      </c>
      <c r="E703" s="10" t="s">
        <v>5194</v>
      </c>
      <c r="F703" s="10" t="s">
        <v>9523</v>
      </c>
    </row>
    <row r="704" spans="1:6" x14ac:dyDescent="0.25">
      <c r="A704" t="s">
        <v>492</v>
      </c>
      <c r="B704" t="s">
        <v>3123</v>
      </c>
      <c r="C704" s="20">
        <v>2314</v>
      </c>
      <c r="D704" t="s">
        <v>4867</v>
      </c>
      <c r="E704" s="10" t="s">
        <v>7743</v>
      </c>
      <c r="F704" s="10" t="s">
        <v>5456</v>
      </c>
    </row>
    <row r="705" spans="1:6" x14ac:dyDescent="0.25">
      <c r="A705" t="s">
        <v>493</v>
      </c>
      <c r="B705" t="s">
        <v>3123</v>
      </c>
      <c r="C705" s="20">
        <v>14649</v>
      </c>
      <c r="D705" t="s">
        <v>4868</v>
      </c>
      <c r="E705" s="10" t="s">
        <v>7744</v>
      </c>
      <c r="F705" s="10" t="s">
        <v>9524</v>
      </c>
    </row>
    <row r="706" spans="1:6" x14ac:dyDescent="0.25">
      <c r="A706" t="s">
        <v>494</v>
      </c>
      <c r="B706" t="s">
        <v>3124</v>
      </c>
      <c r="C706" s="20">
        <v>589</v>
      </c>
      <c r="D706" t="s">
        <v>4869</v>
      </c>
      <c r="E706" s="10" t="s">
        <v>4241</v>
      </c>
      <c r="F706" s="10" t="s">
        <v>9525</v>
      </c>
    </row>
    <row r="707" spans="1:6" x14ac:dyDescent="0.25">
      <c r="A707" t="s">
        <v>495</v>
      </c>
      <c r="B707" t="s">
        <v>3124</v>
      </c>
      <c r="C707" s="20">
        <v>163</v>
      </c>
      <c r="D707" t="s">
        <v>4870</v>
      </c>
      <c r="E707" s="10" t="s">
        <v>4241</v>
      </c>
      <c r="F707" s="10" t="s">
        <v>9526</v>
      </c>
    </row>
    <row r="708" spans="1:6" x14ac:dyDescent="0.25">
      <c r="A708" t="s">
        <v>496</v>
      </c>
      <c r="B708" t="s">
        <v>3123</v>
      </c>
      <c r="C708" s="20">
        <v>1097</v>
      </c>
      <c r="D708" t="s">
        <v>4871</v>
      </c>
      <c r="E708" s="10" t="s">
        <v>7745</v>
      </c>
      <c r="F708" s="10" t="s">
        <v>9527</v>
      </c>
    </row>
    <row r="709" spans="1:6" x14ac:dyDescent="0.25">
      <c r="A709" t="s">
        <v>3326</v>
      </c>
      <c r="B709" t="s">
        <v>3123</v>
      </c>
      <c r="C709" s="20">
        <v>68</v>
      </c>
      <c r="D709" t="s">
        <v>4872</v>
      </c>
      <c r="E709" s="10" t="s">
        <v>4241</v>
      </c>
      <c r="F709" s="10" t="s">
        <v>4242</v>
      </c>
    </row>
    <row r="710" spans="1:6" x14ac:dyDescent="0.25">
      <c r="A710" t="s">
        <v>3327</v>
      </c>
      <c r="B710" t="s">
        <v>3123</v>
      </c>
      <c r="C710" s="20">
        <v>44</v>
      </c>
      <c r="D710" t="s">
        <v>4873</v>
      </c>
      <c r="E710" s="10" t="s">
        <v>6811</v>
      </c>
      <c r="F710" s="10" t="s">
        <v>9528</v>
      </c>
    </row>
    <row r="711" spans="1:6" x14ac:dyDescent="0.25">
      <c r="A711" t="s">
        <v>497</v>
      </c>
      <c r="B711" t="s">
        <v>3123</v>
      </c>
      <c r="C711" s="20">
        <v>1344</v>
      </c>
      <c r="D711" t="s">
        <v>4874</v>
      </c>
      <c r="E711" s="10" t="s">
        <v>7746</v>
      </c>
      <c r="F711" s="10" t="s">
        <v>9529</v>
      </c>
    </row>
    <row r="712" spans="1:6" x14ac:dyDescent="0.25">
      <c r="A712" t="s">
        <v>498</v>
      </c>
      <c r="B712" t="s">
        <v>3123</v>
      </c>
      <c r="C712" s="20">
        <v>4047</v>
      </c>
      <c r="D712" t="s">
        <v>4875</v>
      </c>
      <c r="E712" s="10" t="s">
        <v>7747</v>
      </c>
      <c r="F712" s="10" t="s">
        <v>9530</v>
      </c>
    </row>
    <row r="713" spans="1:6" x14ac:dyDescent="0.25">
      <c r="A713" t="s">
        <v>3328</v>
      </c>
      <c r="B713" t="s">
        <v>3123</v>
      </c>
      <c r="C713" s="20">
        <v>268</v>
      </c>
      <c r="D713" t="s">
        <v>4876</v>
      </c>
      <c r="E713" s="10" t="s">
        <v>7748</v>
      </c>
      <c r="F713" s="10" t="s">
        <v>9531</v>
      </c>
    </row>
    <row r="714" spans="1:6" x14ac:dyDescent="0.25">
      <c r="A714" t="s">
        <v>499</v>
      </c>
      <c r="B714" t="s">
        <v>3123</v>
      </c>
      <c r="C714" s="20">
        <v>3465</v>
      </c>
      <c r="D714" t="s">
        <v>4878</v>
      </c>
      <c r="E714" s="10" t="s">
        <v>7749</v>
      </c>
      <c r="F714" s="10" t="s">
        <v>5812</v>
      </c>
    </row>
    <row r="715" spans="1:6" x14ac:dyDescent="0.25">
      <c r="A715" t="s">
        <v>499</v>
      </c>
      <c r="B715" t="s">
        <v>3123</v>
      </c>
      <c r="C715" s="20">
        <v>1613</v>
      </c>
      <c r="D715" t="s">
        <v>4877</v>
      </c>
      <c r="E715" s="10" t="s">
        <v>7639</v>
      </c>
      <c r="F715" s="10" t="s">
        <v>9532</v>
      </c>
    </row>
    <row r="716" spans="1:6" x14ac:dyDescent="0.25">
      <c r="A716" t="s">
        <v>500</v>
      </c>
      <c r="B716" t="s">
        <v>3123</v>
      </c>
      <c r="C716" s="20">
        <v>1880</v>
      </c>
      <c r="D716" t="s">
        <v>4879</v>
      </c>
      <c r="E716" s="10" t="s">
        <v>7750</v>
      </c>
      <c r="F716" s="10" t="s">
        <v>8736</v>
      </c>
    </row>
    <row r="717" spans="1:6" x14ac:dyDescent="0.25">
      <c r="A717" t="s">
        <v>4001</v>
      </c>
      <c r="B717" t="s">
        <v>3123</v>
      </c>
      <c r="C717" s="20"/>
      <c r="D717" t="s">
        <v>12104</v>
      </c>
      <c r="E717" s="10" t="s">
        <v>12104</v>
      </c>
      <c r="F717" s="10" t="s">
        <v>12104</v>
      </c>
    </row>
    <row r="718" spans="1:6" x14ac:dyDescent="0.25">
      <c r="A718" t="s">
        <v>3329</v>
      </c>
      <c r="B718" t="s">
        <v>3123</v>
      </c>
      <c r="C718" s="20">
        <v>3838</v>
      </c>
      <c r="D718" t="s">
        <v>4790</v>
      </c>
      <c r="E718" s="10" t="s">
        <v>7751</v>
      </c>
      <c r="F718" s="10" t="s">
        <v>9533</v>
      </c>
    </row>
    <row r="719" spans="1:6" x14ac:dyDescent="0.25">
      <c r="A719" t="s">
        <v>501</v>
      </c>
      <c r="B719" t="s">
        <v>3123</v>
      </c>
      <c r="C719" s="20">
        <v>2665</v>
      </c>
      <c r="D719" t="s">
        <v>4880</v>
      </c>
      <c r="E719" s="10" t="s">
        <v>7752</v>
      </c>
      <c r="F719" s="10" t="s">
        <v>8583</v>
      </c>
    </row>
    <row r="720" spans="1:6" x14ac:dyDescent="0.25">
      <c r="A720" t="s">
        <v>502</v>
      </c>
      <c r="B720" t="s">
        <v>3123</v>
      </c>
      <c r="C720" s="20">
        <v>3930</v>
      </c>
      <c r="D720" t="s">
        <v>4881</v>
      </c>
      <c r="E720" s="10" t="s">
        <v>7753</v>
      </c>
      <c r="F720" s="10" t="s">
        <v>9534</v>
      </c>
    </row>
    <row r="721" spans="1:6" x14ac:dyDescent="0.25">
      <c r="A721" t="s">
        <v>503</v>
      </c>
      <c r="B721" t="s">
        <v>3123</v>
      </c>
      <c r="C721" s="20">
        <v>9994</v>
      </c>
      <c r="D721" t="s">
        <v>4882</v>
      </c>
      <c r="E721" s="10" t="s">
        <v>7754</v>
      </c>
      <c r="F721" s="10" t="s">
        <v>5777</v>
      </c>
    </row>
    <row r="722" spans="1:6" x14ac:dyDescent="0.25">
      <c r="A722" t="s">
        <v>504</v>
      </c>
      <c r="B722" t="s">
        <v>3123</v>
      </c>
      <c r="C722" s="20">
        <v>1619</v>
      </c>
      <c r="D722" t="s">
        <v>4883</v>
      </c>
      <c r="E722" s="10" t="s">
        <v>7755</v>
      </c>
      <c r="F722" s="10" t="s">
        <v>9535</v>
      </c>
    </row>
    <row r="723" spans="1:6" x14ac:dyDescent="0.25">
      <c r="A723" t="s">
        <v>505</v>
      </c>
      <c r="B723" t="s">
        <v>3123</v>
      </c>
      <c r="C723" s="20">
        <v>6208</v>
      </c>
      <c r="D723" t="s">
        <v>4884</v>
      </c>
      <c r="E723" s="10" t="s">
        <v>6864</v>
      </c>
      <c r="F723" s="10" t="s">
        <v>9536</v>
      </c>
    </row>
    <row r="724" spans="1:6" x14ac:dyDescent="0.25">
      <c r="A724" t="s">
        <v>506</v>
      </c>
      <c r="B724" t="s">
        <v>3123</v>
      </c>
      <c r="C724" s="20">
        <v>7047</v>
      </c>
      <c r="D724" t="s">
        <v>4885</v>
      </c>
      <c r="E724" s="10" t="s">
        <v>6604</v>
      </c>
      <c r="F724" s="10" t="s">
        <v>6608</v>
      </c>
    </row>
    <row r="725" spans="1:6" x14ac:dyDescent="0.25">
      <c r="A725" t="s">
        <v>507</v>
      </c>
      <c r="B725" t="s">
        <v>3124</v>
      </c>
      <c r="C725" s="20">
        <v>53</v>
      </c>
      <c r="D725" t="s">
        <v>4886</v>
      </c>
      <c r="E725" s="10" t="s">
        <v>4241</v>
      </c>
      <c r="F725" s="10" t="s">
        <v>9537</v>
      </c>
    </row>
    <row r="726" spans="1:6" x14ac:dyDescent="0.25">
      <c r="A726" t="s">
        <v>508</v>
      </c>
      <c r="B726" t="s">
        <v>3123</v>
      </c>
      <c r="C726" s="20">
        <v>2017</v>
      </c>
      <c r="D726" t="s">
        <v>4887</v>
      </c>
      <c r="E726" s="10" t="s">
        <v>7756</v>
      </c>
      <c r="F726" s="10" t="s">
        <v>9538</v>
      </c>
    </row>
    <row r="727" spans="1:6" x14ac:dyDescent="0.25">
      <c r="A727" t="s">
        <v>509</v>
      </c>
      <c r="B727" t="s">
        <v>3124</v>
      </c>
      <c r="C727" s="20">
        <v>1505</v>
      </c>
      <c r="D727" t="s">
        <v>4888</v>
      </c>
      <c r="E727" s="10" t="s">
        <v>4241</v>
      </c>
      <c r="F727" s="10" t="s">
        <v>9539</v>
      </c>
    </row>
    <row r="728" spans="1:6" x14ac:dyDescent="0.25">
      <c r="A728" t="s">
        <v>510</v>
      </c>
      <c r="B728" t="s">
        <v>3123</v>
      </c>
      <c r="C728" s="20">
        <v>1265</v>
      </c>
      <c r="D728" t="s">
        <v>4889</v>
      </c>
      <c r="E728" s="10" t="s">
        <v>7757</v>
      </c>
      <c r="F728" s="10" t="s">
        <v>9540</v>
      </c>
    </row>
    <row r="729" spans="1:6" x14ac:dyDescent="0.25">
      <c r="A729" t="s">
        <v>511</v>
      </c>
      <c r="B729" t="s">
        <v>3124</v>
      </c>
      <c r="C729" s="20">
        <v>1135</v>
      </c>
      <c r="D729" t="s">
        <v>4226</v>
      </c>
      <c r="E729" s="10" t="s">
        <v>4241</v>
      </c>
      <c r="F729" s="10" t="s">
        <v>9118</v>
      </c>
    </row>
    <row r="730" spans="1:6" x14ac:dyDescent="0.25">
      <c r="A730" t="s">
        <v>512</v>
      </c>
      <c r="B730" t="s">
        <v>3124</v>
      </c>
      <c r="C730" s="20">
        <v>2067</v>
      </c>
      <c r="D730" t="s">
        <v>4890</v>
      </c>
      <c r="E730" s="10" t="s">
        <v>4241</v>
      </c>
      <c r="F730" s="10" t="s">
        <v>9541</v>
      </c>
    </row>
    <row r="731" spans="1:6" x14ac:dyDescent="0.25">
      <c r="A731" t="s">
        <v>513</v>
      </c>
      <c r="B731" t="s">
        <v>3123</v>
      </c>
      <c r="C731" s="20">
        <v>974</v>
      </c>
      <c r="D731" t="s">
        <v>4891</v>
      </c>
      <c r="E731" s="10" t="s">
        <v>7758</v>
      </c>
      <c r="F731" s="10" t="s">
        <v>9542</v>
      </c>
    </row>
    <row r="732" spans="1:6" x14ac:dyDescent="0.25">
      <c r="A732" t="s">
        <v>514</v>
      </c>
      <c r="B732" t="s">
        <v>3124</v>
      </c>
      <c r="C732" s="20">
        <v>1181</v>
      </c>
      <c r="D732" t="s">
        <v>4892</v>
      </c>
      <c r="E732" s="10" t="s">
        <v>4241</v>
      </c>
      <c r="F732" s="10" t="s">
        <v>9543</v>
      </c>
    </row>
    <row r="733" spans="1:6" x14ac:dyDescent="0.25">
      <c r="A733" t="s">
        <v>515</v>
      </c>
      <c r="B733" t="s">
        <v>3124</v>
      </c>
      <c r="C733" s="20">
        <v>484</v>
      </c>
      <c r="D733" t="s">
        <v>4893</v>
      </c>
      <c r="E733" s="10" t="s">
        <v>4241</v>
      </c>
      <c r="F733" s="10" t="s">
        <v>9544</v>
      </c>
    </row>
    <row r="734" spans="1:6" x14ac:dyDescent="0.25">
      <c r="A734" t="s">
        <v>516</v>
      </c>
      <c r="B734" t="s">
        <v>3124</v>
      </c>
      <c r="C734" s="20">
        <v>57</v>
      </c>
      <c r="D734" t="s">
        <v>4894</v>
      </c>
      <c r="E734" s="10" t="s">
        <v>4241</v>
      </c>
      <c r="F734" s="10" t="s">
        <v>9545</v>
      </c>
    </row>
    <row r="735" spans="1:6" x14ac:dyDescent="0.25">
      <c r="A735" t="s">
        <v>517</v>
      </c>
      <c r="B735" t="s">
        <v>3124</v>
      </c>
      <c r="C735" s="20">
        <v>3000</v>
      </c>
      <c r="D735" t="s">
        <v>4895</v>
      </c>
      <c r="E735" s="10" t="s">
        <v>7759</v>
      </c>
      <c r="F735" s="10" t="s">
        <v>9546</v>
      </c>
    </row>
    <row r="736" spans="1:6" x14ac:dyDescent="0.25">
      <c r="A736" t="s">
        <v>518</v>
      </c>
      <c r="B736" t="s">
        <v>3124</v>
      </c>
      <c r="C736" s="20">
        <v>1276</v>
      </c>
      <c r="D736" t="s">
        <v>4896</v>
      </c>
      <c r="E736" s="10" t="s">
        <v>4241</v>
      </c>
      <c r="F736" s="10" t="s">
        <v>9547</v>
      </c>
    </row>
    <row r="737" spans="1:6" x14ac:dyDescent="0.25">
      <c r="A737" t="s">
        <v>519</v>
      </c>
      <c r="B737" t="s">
        <v>3123</v>
      </c>
      <c r="C737" s="20">
        <v>3097</v>
      </c>
      <c r="D737" t="s">
        <v>4897</v>
      </c>
      <c r="E737" s="10" t="s">
        <v>7760</v>
      </c>
      <c r="F737" s="10" t="s">
        <v>9548</v>
      </c>
    </row>
    <row r="738" spans="1:6" x14ac:dyDescent="0.25">
      <c r="A738" t="s">
        <v>520</v>
      </c>
      <c r="B738" t="s">
        <v>3124</v>
      </c>
      <c r="C738" s="20">
        <v>308</v>
      </c>
      <c r="D738" t="s">
        <v>4898</v>
      </c>
      <c r="E738" s="10" t="s">
        <v>4241</v>
      </c>
      <c r="F738" s="10" t="s">
        <v>9549</v>
      </c>
    </row>
    <row r="739" spans="1:6" x14ac:dyDescent="0.25">
      <c r="A739" t="s">
        <v>521</v>
      </c>
      <c r="B739" t="s">
        <v>3123</v>
      </c>
      <c r="C739" s="20">
        <v>5340</v>
      </c>
      <c r="D739" t="s">
        <v>4899</v>
      </c>
      <c r="E739" s="10" t="s">
        <v>7761</v>
      </c>
      <c r="F739" s="10" t="s">
        <v>9550</v>
      </c>
    </row>
    <row r="740" spans="1:6" x14ac:dyDescent="0.25">
      <c r="A740" t="s">
        <v>522</v>
      </c>
      <c r="B740" t="s">
        <v>3123</v>
      </c>
      <c r="C740" s="20">
        <v>10691</v>
      </c>
      <c r="D740" t="s">
        <v>4900</v>
      </c>
      <c r="E740" s="10" t="s">
        <v>7762</v>
      </c>
      <c r="F740" s="10" t="s">
        <v>9551</v>
      </c>
    </row>
    <row r="741" spans="1:6" x14ac:dyDescent="0.25">
      <c r="A741" t="s">
        <v>523</v>
      </c>
      <c r="B741" t="s">
        <v>3123</v>
      </c>
      <c r="C741" s="20">
        <v>2493</v>
      </c>
      <c r="D741" t="s">
        <v>4901</v>
      </c>
      <c r="E741" s="10" t="s">
        <v>7763</v>
      </c>
      <c r="F741" s="10" t="s">
        <v>9552</v>
      </c>
    </row>
    <row r="742" spans="1:6" x14ac:dyDescent="0.25">
      <c r="A742" t="s">
        <v>524</v>
      </c>
      <c r="B742" t="s">
        <v>3123</v>
      </c>
      <c r="C742" s="20">
        <v>18691</v>
      </c>
      <c r="D742" t="s">
        <v>4902</v>
      </c>
      <c r="E742" s="10" t="s">
        <v>7764</v>
      </c>
      <c r="F742" s="10" t="s">
        <v>9553</v>
      </c>
    </row>
    <row r="743" spans="1:6" x14ac:dyDescent="0.25">
      <c r="A743" t="s">
        <v>3330</v>
      </c>
      <c r="B743" t="s">
        <v>3123</v>
      </c>
      <c r="C743" s="20">
        <v>499</v>
      </c>
      <c r="D743" t="s">
        <v>4903</v>
      </c>
      <c r="E743" s="10" t="s">
        <v>7765</v>
      </c>
      <c r="F743" s="10" t="s">
        <v>9554</v>
      </c>
    </row>
    <row r="744" spans="1:6" x14ac:dyDescent="0.25">
      <c r="A744" t="s">
        <v>525</v>
      </c>
      <c r="B744" t="s">
        <v>3123</v>
      </c>
      <c r="C744" s="20">
        <v>9366</v>
      </c>
      <c r="D744" t="s">
        <v>4904</v>
      </c>
      <c r="E744" s="10" t="s">
        <v>5266</v>
      </c>
      <c r="F744" s="10" t="s">
        <v>9555</v>
      </c>
    </row>
    <row r="745" spans="1:6" x14ac:dyDescent="0.25">
      <c r="A745" t="s">
        <v>526</v>
      </c>
      <c r="B745" t="s">
        <v>3123</v>
      </c>
      <c r="C745" s="20">
        <v>3557</v>
      </c>
      <c r="D745" t="s">
        <v>4905</v>
      </c>
      <c r="E745" s="10" t="s">
        <v>7766</v>
      </c>
      <c r="F745" s="10" t="s">
        <v>9556</v>
      </c>
    </row>
    <row r="746" spans="1:6" x14ac:dyDescent="0.25">
      <c r="A746" t="s">
        <v>3331</v>
      </c>
      <c r="B746" t="s">
        <v>3123</v>
      </c>
      <c r="C746" s="20">
        <v>18</v>
      </c>
      <c r="D746" t="s">
        <v>4906</v>
      </c>
      <c r="E746" s="10" t="s">
        <v>4241</v>
      </c>
      <c r="F746" s="10" t="s">
        <v>9557</v>
      </c>
    </row>
    <row r="747" spans="1:6" x14ac:dyDescent="0.25">
      <c r="A747" t="s">
        <v>527</v>
      </c>
      <c r="B747" t="s">
        <v>3124</v>
      </c>
      <c r="C747" s="20">
        <v>248</v>
      </c>
      <c r="D747" t="s">
        <v>4907</v>
      </c>
      <c r="E747" s="10" t="s">
        <v>4241</v>
      </c>
      <c r="F747" s="10" t="s">
        <v>9558</v>
      </c>
    </row>
    <row r="748" spans="1:6" x14ac:dyDescent="0.25">
      <c r="A748" t="s">
        <v>528</v>
      </c>
      <c r="B748" t="s">
        <v>3124</v>
      </c>
      <c r="C748" s="20">
        <v>1689</v>
      </c>
      <c r="D748" t="s">
        <v>4908</v>
      </c>
      <c r="E748" s="10" t="s">
        <v>4241</v>
      </c>
      <c r="F748" s="10" t="s">
        <v>9559</v>
      </c>
    </row>
    <row r="749" spans="1:6" x14ac:dyDescent="0.25">
      <c r="A749" t="s">
        <v>529</v>
      </c>
      <c r="B749" t="s">
        <v>3124</v>
      </c>
      <c r="C749" s="20">
        <v>1467</v>
      </c>
      <c r="D749" t="s">
        <v>4909</v>
      </c>
      <c r="E749" s="10" t="s">
        <v>4241</v>
      </c>
      <c r="F749" s="10" t="s">
        <v>9560</v>
      </c>
    </row>
    <row r="750" spans="1:6" x14ac:dyDescent="0.25">
      <c r="A750" t="s">
        <v>530</v>
      </c>
      <c r="B750" t="s">
        <v>3124</v>
      </c>
      <c r="C750" s="20">
        <v>1913</v>
      </c>
      <c r="D750" t="s">
        <v>4910</v>
      </c>
      <c r="E750" s="10" t="s">
        <v>4241</v>
      </c>
      <c r="F750" s="10" t="s">
        <v>9561</v>
      </c>
    </row>
    <row r="751" spans="1:6" x14ac:dyDescent="0.25">
      <c r="A751" t="s">
        <v>531</v>
      </c>
      <c r="B751" t="s">
        <v>3124</v>
      </c>
      <c r="C751" s="20">
        <v>848</v>
      </c>
      <c r="D751" t="s">
        <v>4911</v>
      </c>
      <c r="E751" s="10" t="s">
        <v>7767</v>
      </c>
      <c r="F751" s="10" t="s">
        <v>6627</v>
      </c>
    </row>
    <row r="752" spans="1:6" x14ac:dyDescent="0.25">
      <c r="A752" t="s">
        <v>532</v>
      </c>
      <c r="B752" t="s">
        <v>3124</v>
      </c>
      <c r="C752" s="20">
        <v>939</v>
      </c>
      <c r="D752" t="s">
        <v>4912</v>
      </c>
      <c r="E752" s="10" t="s">
        <v>4241</v>
      </c>
      <c r="F752" s="10" t="s">
        <v>9562</v>
      </c>
    </row>
    <row r="753" spans="1:6" x14ac:dyDescent="0.25">
      <c r="A753" t="s">
        <v>533</v>
      </c>
      <c r="B753" t="s">
        <v>3123</v>
      </c>
      <c r="C753" s="20">
        <v>5194</v>
      </c>
      <c r="D753" t="s">
        <v>4913</v>
      </c>
      <c r="E753" s="10" t="s">
        <v>7768</v>
      </c>
      <c r="F753" s="10" t="s">
        <v>9563</v>
      </c>
    </row>
    <row r="754" spans="1:6" x14ac:dyDescent="0.25">
      <c r="A754" t="s">
        <v>534</v>
      </c>
      <c r="B754" t="s">
        <v>3123</v>
      </c>
      <c r="C754" s="20">
        <v>3945</v>
      </c>
      <c r="D754" t="s">
        <v>4914</v>
      </c>
      <c r="E754" s="10" t="s">
        <v>7769</v>
      </c>
      <c r="F754" s="10" t="s">
        <v>9564</v>
      </c>
    </row>
    <row r="755" spans="1:6" x14ac:dyDescent="0.25">
      <c r="A755" t="s">
        <v>535</v>
      </c>
      <c r="B755" t="s">
        <v>3123</v>
      </c>
      <c r="C755" s="20">
        <v>5034</v>
      </c>
      <c r="D755" t="s">
        <v>4915</v>
      </c>
      <c r="E755" s="10" t="s">
        <v>7770</v>
      </c>
      <c r="F755" s="10" t="s">
        <v>9565</v>
      </c>
    </row>
    <row r="756" spans="1:6" x14ac:dyDescent="0.25">
      <c r="A756" t="s">
        <v>536</v>
      </c>
      <c r="B756" t="s">
        <v>3123</v>
      </c>
      <c r="C756" s="20">
        <v>20243</v>
      </c>
      <c r="D756" t="s">
        <v>4916</v>
      </c>
      <c r="E756" s="10" t="s">
        <v>7771</v>
      </c>
      <c r="F756" s="10" t="s">
        <v>9566</v>
      </c>
    </row>
    <row r="757" spans="1:6" x14ac:dyDescent="0.25">
      <c r="A757" t="s">
        <v>537</v>
      </c>
      <c r="B757" t="s">
        <v>3124</v>
      </c>
      <c r="C757" s="20">
        <v>275</v>
      </c>
      <c r="D757" t="s">
        <v>4917</v>
      </c>
      <c r="E757" s="10" t="s">
        <v>4241</v>
      </c>
      <c r="F757" s="10" t="s">
        <v>9567</v>
      </c>
    </row>
    <row r="758" spans="1:6" x14ac:dyDescent="0.25">
      <c r="A758" t="s">
        <v>3332</v>
      </c>
      <c r="B758" t="s">
        <v>3123</v>
      </c>
      <c r="C758" s="20">
        <v>11421</v>
      </c>
      <c r="D758" t="s">
        <v>4918</v>
      </c>
      <c r="E758" s="10" t="s">
        <v>7772</v>
      </c>
      <c r="F758" s="10" t="s">
        <v>9568</v>
      </c>
    </row>
    <row r="759" spans="1:6" x14ac:dyDescent="0.25">
      <c r="A759" t="s">
        <v>550</v>
      </c>
      <c r="B759" t="s">
        <v>3123</v>
      </c>
      <c r="C759" s="20">
        <v>5480</v>
      </c>
      <c r="D759" t="s">
        <v>4919</v>
      </c>
      <c r="E759" s="10" t="s">
        <v>7478</v>
      </c>
      <c r="F759" s="10" t="s">
        <v>9569</v>
      </c>
    </row>
    <row r="760" spans="1:6" x14ac:dyDescent="0.25">
      <c r="A760" t="s">
        <v>551</v>
      </c>
      <c r="B760" t="s">
        <v>3123</v>
      </c>
      <c r="C760" s="20">
        <v>8446</v>
      </c>
      <c r="D760" t="s">
        <v>4920</v>
      </c>
      <c r="E760" s="10" t="s">
        <v>7773</v>
      </c>
      <c r="F760" s="10" t="s">
        <v>9570</v>
      </c>
    </row>
    <row r="761" spans="1:6" x14ac:dyDescent="0.25">
      <c r="A761" t="s">
        <v>538</v>
      </c>
      <c r="B761" t="s">
        <v>3123</v>
      </c>
      <c r="C761" s="20">
        <v>1623</v>
      </c>
      <c r="D761" t="s">
        <v>4921</v>
      </c>
      <c r="E761" s="10" t="s">
        <v>7774</v>
      </c>
      <c r="F761" s="10" t="s">
        <v>9571</v>
      </c>
    </row>
    <row r="762" spans="1:6" x14ac:dyDescent="0.25">
      <c r="A762" t="s">
        <v>539</v>
      </c>
      <c r="B762" t="s">
        <v>3124</v>
      </c>
      <c r="C762" s="20">
        <v>340</v>
      </c>
      <c r="D762" t="s">
        <v>4922</v>
      </c>
      <c r="E762" s="10" t="s">
        <v>4241</v>
      </c>
      <c r="F762" s="10" t="s">
        <v>9572</v>
      </c>
    </row>
    <row r="763" spans="1:6" x14ac:dyDescent="0.25">
      <c r="A763" t="s">
        <v>540</v>
      </c>
      <c r="B763" t="s">
        <v>3123</v>
      </c>
      <c r="C763" s="20">
        <v>12905</v>
      </c>
      <c r="D763" t="s">
        <v>4923</v>
      </c>
      <c r="E763" s="10" t="s">
        <v>7775</v>
      </c>
      <c r="F763" s="10" t="s">
        <v>9573</v>
      </c>
    </row>
    <row r="764" spans="1:6" x14ac:dyDescent="0.25">
      <c r="A764" t="s">
        <v>541</v>
      </c>
      <c r="B764" t="s">
        <v>3123</v>
      </c>
      <c r="C764" s="20">
        <v>6847</v>
      </c>
      <c r="D764" t="s">
        <v>4924</v>
      </c>
      <c r="E764" s="10" t="s">
        <v>7776</v>
      </c>
      <c r="F764" s="10" t="s">
        <v>9574</v>
      </c>
    </row>
    <row r="765" spans="1:6" x14ac:dyDescent="0.25">
      <c r="A765" t="s">
        <v>542</v>
      </c>
      <c r="B765" t="s">
        <v>3124</v>
      </c>
      <c r="C765" s="20">
        <v>3064</v>
      </c>
      <c r="D765" t="s">
        <v>4925</v>
      </c>
      <c r="E765" s="10" t="s">
        <v>4241</v>
      </c>
      <c r="F765" s="10" t="s">
        <v>9575</v>
      </c>
    </row>
    <row r="766" spans="1:6" x14ac:dyDescent="0.25">
      <c r="A766" t="s">
        <v>543</v>
      </c>
      <c r="B766" t="s">
        <v>3123</v>
      </c>
      <c r="C766" s="20">
        <v>2572</v>
      </c>
      <c r="D766" t="s">
        <v>4926</v>
      </c>
      <c r="E766" s="10" t="s">
        <v>7777</v>
      </c>
      <c r="F766" s="10" t="s">
        <v>9576</v>
      </c>
    </row>
    <row r="767" spans="1:6" x14ac:dyDescent="0.25">
      <c r="A767" t="s">
        <v>544</v>
      </c>
      <c r="B767" t="s">
        <v>3123</v>
      </c>
      <c r="C767" s="20">
        <v>171</v>
      </c>
      <c r="D767" t="s">
        <v>4927</v>
      </c>
      <c r="E767" s="10" t="s">
        <v>7778</v>
      </c>
      <c r="F767" s="10" t="s">
        <v>9577</v>
      </c>
    </row>
    <row r="768" spans="1:6" x14ac:dyDescent="0.25">
      <c r="A768" t="s">
        <v>545</v>
      </c>
      <c r="B768" t="s">
        <v>3123</v>
      </c>
      <c r="C768" s="20">
        <v>805</v>
      </c>
      <c r="D768" t="s">
        <v>4928</v>
      </c>
      <c r="E768" s="10" t="s">
        <v>7779</v>
      </c>
      <c r="F768" s="10" t="s">
        <v>9578</v>
      </c>
    </row>
    <row r="769" spans="1:6" x14ac:dyDescent="0.25">
      <c r="A769" t="s">
        <v>546</v>
      </c>
      <c r="B769" t="s">
        <v>3124</v>
      </c>
      <c r="C769" s="20">
        <v>1529</v>
      </c>
      <c r="D769" t="s">
        <v>4929</v>
      </c>
      <c r="E769" s="10" t="s">
        <v>4241</v>
      </c>
      <c r="F769" s="10" t="s">
        <v>9579</v>
      </c>
    </row>
    <row r="770" spans="1:6" x14ac:dyDescent="0.25">
      <c r="A770" t="s">
        <v>547</v>
      </c>
      <c r="B770" t="s">
        <v>3123</v>
      </c>
      <c r="C770" s="20">
        <v>4079</v>
      </c>
      <c r="D770" t="s">
        <v>4824</v>
      </c>
      <c r="E770" s="10" t="s">
        <v>6254</v>
      </c>
      <c r="F770" s="10" t="s">
        <v>9580</v>
      </c>
    </row>
    <row r="771" spans="1:6" x14ac:dyDescent="0.25">
      <c r="A771" t="s">
        <v>548</v>
      </c>
      <c r="B771" t="s">
        <v>3123</v>
      </c>
      <c r="C771" s="20">
        <v>7549</v>
      </c>
      <c r="D771" t="s">
        <v>4930</v>
      </c>
      <c r="E771" s="10" t="s">
        <v>5976</v>
      </c>
      <c r="F771" s="10" t="s">
        <v>9581</v>
      </c>
    </row>
    <row r="772" spans="1:6" x14ac:dyDescent="0.25">
      <c r="A772" t="s">
        <v>549</v>
      </c>
      <c r="B772" t="s">
        <v>3123</v>
      </c>
      <c r="C772" s="20">
        <v>1653</v>
      </c>
      <c r="D772" t="s">
        <v>4931</v>
      </c>
      <c r="E772" s="10" t="s">
        <v>6612</v>
      </c>
      <c r="F772" s="10" t="s">
        <v>9582</v>
      </c>
    </row>
    <row r="773" spans="1:6" x14ac:dyDescent="0.25">
      <c r="A773" t="s">
        <v>552</v>
      </c>
      <c r="B773" t="s">
        <v>3124</v>
      </c>
      <c r="C773" s="20">
        <v>63</v>
      </c>
      <c r="D773" t="s">
        <v>4932</v>
      </c>
      <c r="E773" s="10" t="s">
        <v>4241</v>
      </c>
      <c r="F773" s="10" t="s">
        <v>9583</v>
      </c>
    </row>
    <row r="774" spans="1:6" x14ac:dyDescent="0.25">
      <c r="A774" t="s">
        <v>553</v>
      </c>
      <c r="B774" t="s">
        <v>3124</v>
      </c>
      <c r="C774" s="20">
        <v>361</v>
      </c>
      <c r="D774" t="s">
        <v>4933</v>
      </c>
      <c r="E774" s="10" t="s">
        <v>4241</v>
      </c>
      <c r="F774" s="10" t="s">
        <v>9584</v>
      </c>
    </row>
    <row r="775" spans="1:6" x14ac:dyDescent="0.25">
      <c r="A775" t="s">
        <v>554</v>
      </c>
      <c r="B775" t="s">
        <v>3124</v>
      </c>
      <c r="C775" s="20">
        <v>325</v>
      </c>
      <c r="D775" t="s">
        <v>4934</v>
      </c>
      <c r="E775" s="10" t="s">
        <v>4241</v>
      </c>
      <c r="F775" s="10" t="s">
        <v>9585</v>
      </c>
    </row>
    <row r="776" spans="1:6" x14ac:dyDescent="0.25">
      <c r="A776" t="s">
        <v>555</v>
      </c>
      <c r="B776" t="s">
        <v>3124</v>
      </c>
      <c r="C776" s="20">
        <v>161</v>
      </c>
      <c r="D776" t="s">
        <v>4935</v>
      </c>
      <c r="E776" s="10" t="s">
        <v>4241</v>
      </c>
      <c r="F776" s="10" t="s">
        <v>9586</v>
      </c>
    </row>
    <row r="777" spans="1:6" x14ac:dyDescent="0.25">
      <c r="A777" t="s">
        <v>556</v>
      </c>
      <c r="B777" t="s">
        <v>3124</v>
      </c>
      <c r="C777" s="20">
        <v>170</v>
      </c>
      <c r="D777" t="s">
        <v>4936</v>
      </c>
      <c r="E777" s="10" t="s">
        <v>4241</v>
      </c>
      <c r="F777" s="10" t="s">
        <v>9587</v>
      </c>
    </row>
    <row r="778" spans="1:6" x14ac:dyDescent="0.25">
      <c r="A778" t="s">
        <v>557</v>
      </c>
      <c r="B778" t="s">
        <v>3124</v>
      </c>
      <c r="C778" s="20">
        <v>908</v>
      </c>
      <c r="D778" t="s">
        <v>4937</v>
      </c>
      <c r="E778" s="10" t="s">
        <v>4241</v>
      </c>
      <c r="F778" s="10" t="s">
        <v>5579</v>
      </c>
    </row>
    <row r="779" spans="1:6" x14ac:dyDescent="0.25">
      <c r="A779" t="s">
        <v>558</v>
      </c>
      <c r="B779" t="s">
        <v>3123</v>
      </c>
      <c r="C779" s="20">
        <v>18266</v>
      </c>
      <c r="D779" t="s">
        <v>4938</v>
      </c>
      <c r="E779" s="10" t="s">
        <v>7780</v>
      </c>
      <c r="F779" s="10" t="s">
        <v>4795</v>
      </c>
    </row>
    <row r="780" spans="1:6" x14ac:dyDescent="0.25">
      <c r="A780" t="s">
        <v>559</v>
      </c>
      <c r="B780" t="s">
        <v>3124</v>
      </c>
      <c r="C780" s="20">
        <v>4335</v>
      </c>
      <c r="D780" t="s">
        <v>4939</v>
      </c>
      <c r="E780" s="10" t="s">
        <v>4241</v>
      </c>
      <c r="F780" s="10" t="s">
        <v>9588</v>
      </c>
    </row>
    <row r="781" spans="1:6" x14ac:dyDescent="0.25">
      <c r="A781" t="s">
        <v>560</v>
      </c>
      <c r="B781" t="s">
        <v>3124</v>
      </c>
      <c r="C781" s="20">
        <v>2245</v>
      </c>
      <c r="D781" t="s">
        <v>4940</v>
      </c>
      <c r="E781" s="10" t="s">
        <v>4241</v>
      </c>
      <c r="F781" s="10" t="s">
        <v>9589</v>
      </c>
    </row>
    <row r="782" spans="1:6" x14ac:dyDescent="0.25">
      <c r="A782" t="s">
        <v>561</v>
      </c>
      <c r="B782" t="s">
        <v>3124</v>
      </c>
      <c r="C782" s="20">
        <v>142</v>
      </c>
      <c r="D782" t="s">
        <v>4941</v>
      </c>
      <c r="E782" s="10" t="s">
        <v>4241</v>
      </c>
      <c r="F782" s="10" t="s">
        <v>9590</v>
      </c>
    </row>
    <row r="783" spans="1:6" x14ac:dyDescent="0.25">
      <c r="A783" t="s">
        <v>562</v>
      </c>
      <c r="B783" t="s">
        <v>3123</v>
      </c>
      <c r="C783" s="20">
        <v>7803</v>
      </c>
      <c r="D783" t="s">
        <v>4942</v>
      </c>
      <c r="E783" s="10" t="s">
        <v>4241</v>
      </c>
      <c r="F783" s="10" t="s">
        <v>9277</v>
      </c>
    </row>
    <row r="784" spans="1:6" x14ac:dyDescent="0.25">
      <c r="A784" t="s">
        <v>563</v>
      </c>
      <c r="B784" t="s">
        <v>3123</v>
      </c>
      <c r="C784" s="20">
        <v>3419</v>
      </c>
      <c r="D784" t="s">
        <v>4943</v>
      </c>
      <c r="E784" s="10" t="s">
        <v>7781</v>
      </c>
      <c r="F784" s="10" t="s">
        <v>9591</v>
      </c>
    </row>
    <row r="785" spans="1:6" x14ac:dyDescent="0.25">
      <c r="A785" t="s">
        <v>564</v>
      </c>
      <c r="B785" t="s">
        <v>3123</v>
      </c>
      <c r="C785" s="20">
        <v>753</v>
      </c>
      <c r="D785" t="s">
        <v>4944</v>
      </c>
      <c r="E785" s="10" t="s">
        <v>4241</v>
      </c>
      <c r="F785" s="10" t="s">
        <v>9592</v>
      </c>
    </row>
    <row r="786" spans="1:6" x14ac:dyDescent="0.25">
      <c r="A786" t="s">
        <v>565</v>
      </c>
      <c r="B786" t="s">
        <v>3123</v>
      </c>
      <c r="C786" s="20">
        <v>5850</v>
      </c>
      <c r="D786" t="s">
        <v>4945</v>
      </c>
      <c r="E786" s="10" t="s">
        <v>5386</v>
      </c>
      <c r="F786" s="10" t="s">
        <v>9593</v>
      </c>
    </row>
    <row r="787" spans="1:6" x14ac:dyDescent="0.25">
      <c r="A787" t="s">
        <v>566</v>
      </c>
      <c r="B787" t="s">
        <v>3123</v>
      </c>
      <c r="C787" s="20">
        <v>26811</v>
      </c>
      <c r="D787" t="s">
        <v>4946</v>
      </c>
      <c r="E787" s="10" t="s">
        <v>7782</v>
      </c>
      <c r="F787" s="10" t="s">
        <v>9594</v>
      </c>
    </row>
    <row r="788" spans="1:6" x14ac:dyDescent="0.25">
      <c r="A788" t="s">
        <v>567</v>
      </c>
      <c r="B788" t="s">
        <v>3123</v>
      </c>
      <c r="C788" s="20">
        <v>7402</v>
      </c>
      <c r="D788" t="s">
        <v>4947</v>
      </c>
      <c r="E788" s="10" t="s">
        <v>4241</v>
      </c>
      <c r="F788" s="10" t="s">
        <v>6316</v>
      </c>
    </row>
    <row r="789" spans="1:6" x14ac:dyDescent="0.25">
      <c r="A789" t="s">
        <v>568</v>
      </c>
      <c r="B789" t="s">
        <v>3123</v>
      </c>
      <c r="C789" s="20">
        <v>6619</v>
      </c>
      <c r="D789" t="s">
        <v>4948</v>
      </c>
      <c r="E789" s="10" t="s">
        <v>4241</v>
      </c>
      <c r="F789" s="10" t="s">
        <v>5578</v>
      </c>
    </row>
    <row r="790" spans="1:6" x14ac:dyDescent="0.25">
      <c r="A790" t="s">
        <v>4002</v>
      </c>
      <c r="B790" t="s">
        <v>3123</v>
      </c>
      <c r="C790" s="20"/>
      <c r="D790" t="s">
        <v>12104</v>
      </c>
      <c r="E790" s="10" t="s">
        <v>12104</v>
      </c>
      <c r="F790" s="10" t="s">
        <v>12104</v>
      </c>
    </row>
    <row r="791" spans="1:6" x14ac:dyDescent="0.25">
      <c r="A791" t="s">
        <v>3333</v>
      </c>
      <c r="B791" t="s">
        <v>3123</v>
      </c>
      <c r="C791" s="20">
        <v>41</v>
      </c>
      <c r="D791" t="s">
        <v>4949</v>
      </c>
      <c r="E791" s="10" t="s">
        <v>4241</v>
      </c>
      <c r="F791" s="10" t="s">
        <v>6908</v>
      </c>
    </row>
    <row r="792" spans="1:6" x14ac:dyDescent="0.25">
      <c r="A792" t="s">
        <v>3334</v>
      </c>
      <c r="B792" t="s">
        <v>3123</v>
      </c>
      <c r="C792" s="20">
        <v>95</v>
      </c>
      <c r="D792" t="s">
        <v>4950</v>
      </c>
      <c r="E792" s="10" t="s">
        <v>4398</v>
      </c>
      <c r="F792" s="10" t="s">
        <v>9595</v>
      </c>
    </row>
    <row r="793" spans="1:6" x14ac:dyDescent="0.25">
      <c r="A793" t="s">
        <v>569</v>
      </c>
      <c r="B793" t="s">
        <v>3123</v>
      </c>
      <c r="C793" s="20">
        <v>5092</v>
      </c>
      <c r="D793" t="s">
        <v>4951</v>
      </c>
      <c r="E793" s="10" t="s">
        <v>7783</v>
      </c>
      <c r="F793" s="10" t="s">
        <v>9596</v>
      </c>
    </row>
    <row r="794" spans="1:6" x14ac:dyDescent="0.25">
      <c r="A794" t="s">
        <v>570</v>
      </c>
      <c r="B794" t="s">
        <v>3124</v>
      </c>
      <c r="C794" s="20">
        <v>1456</v>
      </c>
      <c r="D794" t="s">
        <v>4953</v>
      </c>
      <c r="E794" s="10" t="s">
        <v>4241</v>
      </c>
      <c r="F794" s="10" t="s">
        <v>9598</v>
      </c>
    </row>
    <row r="795" spans="1:6" x14ac:dyDescent="0.25">
      <c r="A795" t="s">
        <v>570</v>
      </c>
      <c r="B795" t="s">
        <v>3123</v>
      </c>
      <c r="C795" s="20">
        <v>1457</v>
      </c>
      <c r="D795" t="s">
        <v>4954</v>
      </c>
      <c r="E795" s="10" t="s">
        <v>4241</v>
      </c>
      <c r="F795" s="10" t="s">
        <v>9599</v>
      </c>
    </row>
    <row r="796" spans="1:6" x14ac:dyDescent="0.25">
      <c r="A796" t="s">
        <v>570</v>
      </c>
      <c r="B796" t="s">
        <v>3124</v>
      </c>
      <c r="C796" s="20">
        <v>10967</v>
      </c>
      <c r="D796" t="s">
        <v>4952</v>
      </c>
      <c r="E796" s="10" t="s">
        <v>4241</v>
      </c>
      <c r="F796" s="10" t="s">
        <v>9597</v>
      </c>
    </row>
    <row r="797" spans="1:6" x14ac:dyDescent="0.25">
      <c r="A797" t="s">
        <v>3335</v>
      </c>
      <c r="B797" t="s">
        <v>3124</v>
      </c>
      <c r="C797" s="20">
        <v>8199</v>
      </c>
      <c r="D797" t="s">
        <v>4955</v>
      </c>
      <c r="E797" s="10" t="s">
        <v>4241</v>
      </c>
      <c r="F797" s="10" t="s">
        <v>9600</v>
      </c>
    </row>
    <row r="798" spans="1:6" x14ac:dyDescent="0.25">
      <c r="A798" t="s">
        <v>3336</v>
      </c>
      <c r="B798" t="s">
        <v>3124</v>
      </c>
      <c r="C798" s="20">
        <v>497</v>
      </c>
      <c r="D798" t="s">
        <v>4956</v>
      </c>
      <c r="E798" s="10" t="s">
        <v>4241</v>
      </c>
      <c r="F798" s="10" t="s">
        <v>9601</v>
      </c>
    </row>
    <row r="799" spans="1:6" x14ac:dyDescent="0.25">
      <c r="A799" t="s">
        <v>3337</v>
      </c>
      <c r="B799" t="s">
        <v>3124</v>
      </c>
      <c r="C799" s="20">
        <v>149</v>
      </c>
      <c r="D799" t="s">
        <v>4957</v>
      </c>
      <c r="E799" s="10" t="s">
        <v>4241</v>
      </c>
      <c r="F799" s="10" t="s">
        <v>9602</v>
      </c>
    </row>
    <row r="800" spans="1:6" x14ac:dyDescent="0.25">
      <c r="A800" t="s">
        <v>571</v>
      </c>
      <c r="B800" t="s">
        <v>3123</v>
      </c>
      <c r="C800" s="20">
        <v>606</v>
      </c>
      <c r="D800" t="s">
        <v>4958</v>
      </c>
      <c r="E800" s="10" t="s">
        <v>7784</v>
      </c>
      <c r="F800" s="10" t="s">
        <v>9603</v>
      </c>
    </row>
    <row r="801" spans="1:6" x14ac:dyDescent="0.25">
      <c r="A801" t="s">
        <v>572</v>
      </c>
      <c r="B801" t="s">
        <v>3124</v>
      </c>
      <c r="C801" s="20">
        <v>839</v>
      </c>
      <c r="D801" t="s">
        <v>4959</v>
      </c>
      <c r="E801" s="10" t="s">
        <v>4241</v>
      </c>
      <c r="F801" s="10" t="s">
        <v>9604</v>
      </c>
    </row>
    <row r="802" spans="1:6" x14ac:dyDescent="0.25">
      <c r="A802" t="s">
        <v>573</v>
      </c>
      <c r="B802" t="s">
        <v>3123</v>
      </c>
      <c r="C802" s="20">
        <v>3494</v>
      </c>
      <c r="D802" t="s">
        <v>4960</v>
      </c>
      <c r="E802" s="10" t="s">
        <v>5136</v>
      </c>
      <c r="F802" s="10" t="s">
        <v>9605</v>
      </c>
    </row>
    <row r="803" spans="1:6" x14ac:dyDescent="0.25">
      <c r="A803" t="s">
        <v>574</v>
      </c>
      <c r="B803" t="s">
        <v>3124</v>
      </c>
      <c r="C803" s="20">
        <v>234</v>
      </c>
      <c r="D803" t="s">
        <v>4961</v>
      </c>
      <c r="E803" s="10" t="s">
        <v>4241</v>
      </c>
      <c r="F803" s="10" t="s">
        <v>9606</v>
      </c>
    </row>
    <row r="804" spans="1:6" x14ac:dyDescent="0.25">
      <c r="A804" t="s">
        <v>575</v>
      </c>
      <c r="B804" t="s">
        <v>3124</v>
      </c>
      <c r="C804" s="20">
        <v>27710</v>
      </c>
      <c r="D804" t="s">
        <v>4962</v>
      </c>
      <c r="E804" s="10" t="s">
        <v>4475</v>
      </c>
      <c r="F804" s="10" t="s">
        <v>9607</v>
      </c>
    </row>
    <row r="805" spans="1:6" x14ac:dyDescent="0.25">
      <c r="A805" t="s">
        <v>576</v>
      </c>
      <c r="B805" t="s">
        <v>3123</v>
      </c>
      <c r="C805" s="20">
        <v>1088</v>
      </c>
      <c r="D805" t="s">
        <v>4963</v>
      </c>
      <c r="E805" s="10" t="s">
        <v>7785</v>
      </c>
      <c r="F805" s="10" t="s">
        <v>9608</v>
      </c>
    </row>
    <row r="806" spans="1:6" x14ac:dyDescent="0.25">
      <c r="A806" t="s">
        <v>3338</v>
      </c>
      <c r="B806" t="s">
        <v>3123</v>
      </c>
      <c r="C806" s="20">
        <v>106</v>
      </c>
      <c r="D806" t="s">
        <v>4964</v>
      </c>
      <c r="E806" s="10" t="s">
        <v>5334</v>
      </c>
      <c r="F806" s="10" t="s">
        <v>9609</v>
      </c>
    </row>
    <row r="807" spans="1:6" x14ac:dyDescent="0.25">
      <c r="A807" t="s">
        <v>577</v>
      </c>
      <c r="B807" t="s">
        <v>3124</v>
      </c>
      <c r="C807" s="20">
        <v>1070</v>
      </c>
      <c r="D807" t="s">
        <v>4965</v>
      </c>
      <c r="E807" s="10" t="s">
        <v>4241</v>
      </c>
      <c r="F807" s="10" t="s">
        <v>9610</v>
      </c>
    </row>
    <row r="808" spans="1:6" x14ac:dyDescent="0.25">
      <c r="A808" t="s">
        <v>578</v>
      </c>
      <c r="B808" t="s">
        <v>3123</v>
      </c>
      <c r="C808" s="20">
        <v>20026</v>
      </c>
      <c r="D808" t="s">
        <v>4902</v>
      </c>
      <c r="E808" s="10" t="s">
        <v>7786</v>
      </c>
      <c r="F808" s="10" t="s">
        <v>6789</v>
      </c>
    </row>
    <row r="809" spans="1:6" x14ac:dyDescent="0.25">
      <c r="A809" t="s">
        <v>579</v>
      </c>
      <c r="B809" t="s">
        <v>3123</v>
      </c>
      <c r="C809" s="20">
        <v>7081</v>
      </c>
      <c r="D809" t="s">
        <v>4966</v>
      </c>
      <c r="E809" s="10" t="s">
        <v>7787</v>
      </c>
      <c r="F809" s="10" t="s">
        <v>9611</v>
      </c>
    </row>
    <row r="810" spans="1:6" x14ac:dyDescent="0.25">
      <c r="A810" t="s">
        <v>580</v>
      </c>
      <c r="B810" t="s">
        <v>3123</v>
      </c>
      <c r="C810" s="20">
        <v>2478</v>
      </c>
      <c r="D810" t="s">
        <v>4967</v>
      </c>
      <c r="E810" s="10" t="s">
        <v>5766</v>
      </c>
      <c r="F810" s="10" t="s">
        <v>9612</v>
      </c>
    </row>
    <row r="811" spans="1:6" x14ac:dyDescent="0.25">
      <c r="A811" t="s">
        <v>581</v>
      </c>
      <c r="B811" t="s">
        <v>3123</v>
      </c>
      <c r="C811" s="20">
        <v>39</v>
      </c>
      <c r="D811" t="s">
        <v>4265</v>
      </c>
      <c r="E811" s="10" t="s">
        <v>4241</v>
      </c>
      <c r="F811" s="10" t="s">
        <v>9613</v>
      </c>
    </row>
    <row r="812" spans="1:6" x14ac:dyDescent="0.25">
      <c r="A812" t="s">
        <v>582</v>
      </c>
      <c r="B812" t="s">
        <v>3124</v>
      </c>
      <c r="C812" s="20">
        <v>302</v>
      </c>
      <c r="D812" t="s">
        <v>4968</v>
      </c>
      <c r="E812" s="10" t="s">
        <v>4241</v>
      </c>
      <c r="F812" s="10" t="s">
        <v>5167</v>
      </c>
    </row>
    <row r="813" spans="1:6" x14ac:dyDescent="0.25">
      <c r="A813" t="s">
        <v>583</v>
      </c>
      <c r="B813" t="s">
        <v>3124</v>
      </c>
      <c r="C813" s="20">
        <v>303</v>
      </c>
      <c r="D813" t="s">
        <v>4969</v>
      </c>
      <c r="E813" s="10" t="s">
        <v>7788</v>
      </c>
      <c r="F813" s="10" t="s">
        <v>9614</v>
      </c>
    </row>
    <row r="814" spans="1:6" x14ac:dyDescent="0.25">
      <c r="A814" t="s">
        <v>3339</v>
      </c>
      <c r="B814" t="s">
        <v>3124</v>
      </c>
      <c r="C814" s="20">
        <v>1071</v>
      </c>
      <c r="D814" t="s">
        <v>4970</v>
      </c>
      <c r="E814" s="10" t="s">
        <v>4241</v>
      </c>
      <c r="F814" s="10" t="s">
        <v>8395</v>
      </c>
    </row>
    <row r="815" spans="1:6" x14ac:dyDescent="0.25">
      <c r="A815" t="s">
        <v>584</v>
      </c>
      <c r="B815" t="s">
        <v>3124</v>
      </c>
      <c r="C815" s="20">
        <v>72</v>
      </c>
      <c r="D815" t="s">
        <v>4971</v>
      </c>
      <c r="E815" s="10" t="s">
        <v>4241</v>
      </c>
      <c r="F815" s="10" t="s">
        <v>6639</v>
      </c>
    </row>
    <row r="816" spans="1:6" x14ac:dyDescent="0.25">
      <c r="A816" t="s">
        <v>3340</v>
      </c>
      <c r="B816" t="s">
        <v>3123</v>
      </c>
      <c r="C816" s="20">
        <v>11394</v>
      </c>
      <c r="D816" t="s">
        <v>4972</v>
      </c>
      <c r="E816" s="10" t="s">
        <v>7789</v>
      </c>
      <c r="F816" s="10" t="s">
        <v>9615</v>
      </c>
    </row>
    <row r="817" spans="1:6" x14ac:dyDescent="0.25">
      <c r="A817" t="s">
        <v>585</v>
      </c>
      <c r="B817" t="s">
        <v>3123</v>
      </c>
      <c r="C817" s="20">
        <v>4082</v>
      </c>
      <c r="D817" t="s">
        <v>4973</v>
      </c>
      <c r="E817" s="10" t="s">
        <v>4241</v>
      </c>
      <c r="F817" s="10" t="s">
        <v>9616</v>
      </c>
    </row>
    <row r="818" spans="1:6" x14ac:dyDescent="0.25">
      <c r="A818" t="s">
        <v>3341</v>
      </c>
      <c r="B818" t="s">
        <v>3123</v>
      </c>
      <c r="C818" s="20">
        <v>12915</v>
      </c>
      <c r="D818" t="s">
        <v>4974</v>
      </c>
      <c r="E818" s="10" t="s">
        <v>7790</v>
      </c>
      <c r="F818" s="10" t="s">
        <v>9617</v>
      </c>
    </row>
    <row r="819" spans="1:6" x14ac:dyDescent="0.25">
      <c r="A819" t="s">
        <v>586</v>
      </c>
      <c r="B819" t="s">
        <v>3123</v>
      </c>
      <c r="C819" s="20">
        <v>1587</v>
      </c>
      <c r="D819" t="s">
        <v>4975</v>
      </c>
      <c r="E819" s="10" t="s">
        <v>7791</v>
      </c>
      <c r="F819" s="10" t="s">
        <v>9618</v>
      </c>
    </row>
    <row r="820" spans="1:6" x14ac:dyDescent="0.25">
      <c r="A820" t="s">
        <v>587</v>
      </c>
      <c r="B820" t="s">
        <v>3123</v>
      </c>
      <c r="C820" s="20">
        <v>5626</v>
      </c>
      <c r="D820" t="s">
        <v>4976</v>
      </c>
      <c r="E820" s="10" t="s">
        <v>4241</v>
      </c>
      <c r="F820" s="10" t="s">
        <v>9619</v>
      </c>
    </row>
    <row r="821" spans="1:6" x14ac:dyDescent="0.25">
      <c r="A821" t="s">
        <v>588</v>
      </c>
      <c r="B821" t="s">
        <v>3123</v>
      </c>
      <c r="C821" s="20">
        <v>14504</v>
      </c>
      <c r="D821" t="s">
        <v>4977</v>
      </c>
      <c r="E821" s="10" t="s">
        <v>7792</v>
      </c>
      <c r="F821" s="10" t="s">
        <v>9620</v>
      </c>
    </row>
    <row r="822" spans="1:6" x14ac:dyDescent="0.25">
      <c r="A822" t="s">
        <v>589</v>
      </c>
      <c r="B822" t="s">
        <v>3123</v>
      </c>
      <c r="C822" s="20">
        <v>9189</v>
      </c>
      <c r="D822" t="s">
        <v>4978</v>
      </c>
      <c r="E822" s="10" t="s">
        <v>7793</v>
      </c>
      <c r="F822" s="10" t="s">
        <v>9621</v>
      </c>
    </row>
    <row r="823" spans="1:6" x14ac:dyDescent="0.25">
      <c r="A823" t="s">
        <v>3342</v>
      </c>
      <c r="B823" t="s">
        <v>3123</v>
      </c>
      <c r="C823" s="20">
        <v>2821</v>
      </c>
      <c r="D823" t="s">
        <v>4979</v>
      </c>
      <c r="E823" s="10" t="s">
        <v>6725</v>
      </c>
      <c r="F823" s="10" t="s">
        <v>9622</v>
      </c>
    </row>
    <row r="824" spans="1:6" x14ac:dyDescent="0.25">
      <c r="A824" t="s">
        <v>3343</v>
      </c>
      <c r="B824" t="s">
        <v>3123</v>
      </c>
      <c r="C824" s="20">
        <v>57</v>
      </c>
      <c r="D824" t="s">
        <v>4980</v>
      </c>
      <c r="E824" s="10" t="s">
        <v>7794</v>
      </c>
      <c r="F824" s="10" t="s">
        <v>9623</v>
      </c>
    </row>
    <row r="825" spans="1:6" x14ac:dyDescent="0.25">
      <c r="A825" t="s">
        <v>3344</v>
      </c>
      <c r="B825" t="s">
        <v>3124</v>
      </c>
      <c r="C825" s="20">
        <v>2</v>
      </c>
      <c r="D825" t="s">
        <v>4241</v>
      </c>
      <c r="E825" s="10" t="s">
        <v>4241</v>
      </c>
      <c r="F825" s="10" t="s">
        <v>9624</v>
      </c>
    </row>
    <row r="826" spans="1:6" x14ac:dyDescent="0.25">
      <c r="A826" t="s">
        <v>4003</v>
      </c>
      <c r="B826" t="s">
        <v>3124</v>
      </c>
      <c r="C826" s="20"/>
      <c r="D826" t="s">
        <v>12104</v>
      </c>
      <c r="E826" s="10" t="s">
        <v>12104</v>
      </c>
      <c r="F826" s="10" t="s">
        <v>12104</v>
      </c>
    </row>
    <row r="827" spans="1:6" x14ac:dyDescent="0.25">
      <c r="A827" t="s">
        <v>590</v>
      </c>
      <c r="B827" t="s">
        <v>3124</v>
      </c>
      <c r="C827" s="20">
        <v>153</v>
      </c>
      <c r="D827" t="s">
        <v>4981</v>
      </c>
      <c r="E827" s="10" t="s">
        <v>4241</v>
      </c>
      <c r="F827" s="10" t="s">
        <v>9625</v>
      </c>
    </row>
    <row r="828" spans="1:6" x14ac:dyDescent="0.25">
      <c r="A828" t="s">
        <v>591</v>
      </c>
      <c r="B828" t="s">
        <v>3124</v>
      </c>
      <c r="C828" s="20">
        <v>93</v>
      </c>
      <c r="D828" t="s">
        <v>4982</v>
      </c>
      <c r="E828" s="10" t="s">
        <v>4241</v>
      </c>
      <c r="F828" s="10" t="s">
        <v>9626</v>
      </c>
    </row>
    <row r="829" spans="1:6" x14ac:dyDescent="0.25">
      <c r="A829" t="s">
        <v>592</v>
      </c>
      <c r="B829" t="s">
        <v>3123</v>
      </c>
      <c r="C829" s="20">
        <v>2338</v>
      </c>
      <c r="D829" t="s">
        <v>4983</v>
      </c>
      <c r="E829" s="10" t="s">
        <v>7795</v>
      </c>
      <c r="F829" s="10" t="s">
        <v>9627</v>
      </c>
    </row>
    <row r="830" spans="1:6" x14ac:dyDescent="0.25">
      <c r="A830" t="s">
        <v>593</v>
      </c>
      <c r="B830" t="s">
        <v>3124</v>
      </c>
      <c r="C830" s="20">
        <v>387</v>
      </c>
      <c r="D830" t="s">
        <v>4984</v>
      </c>
      <c r="E830" s="10" t="s">
        <v>4241</v>
      </c>
      <c r="F830" s="10" t="s">
        <v>9628</v>
      </c>
    </row>
    <row r="831" spans="1:6" x14ac:dyDescent="0.25">
      <c r="A831" t="s">
        <v>594</v>
      </c>
      <c r="B831" t="s">
        <v>3124</v>
      </c>
      <c r="C831" s="20">
        <v>2223</v>
      </c>
      <c r="D831" t="s">
        <v>4985</v>
      </c>
      <c r="E831" s="10" t="s">
        <v>4241</v>
      </c>
      <c r="F831" s="10" t="s">
        <v>9629</v>
      </c>
    </row>
    <row r="832" spans="1:6" x14ac:dyDescent="0.25">
      <c r="A832" t="s">
        <v>595</v>
      </c>
      <c r="B832" t="s">
        <v>3124</v>
      </c>
      <c r="C832" s="20">
        <v>1091</v>
      </c>
      <c r="D832" t="s">
        <v>4986</v>
      </c>
      <c r="E832" s="10" t="s">
        <v>4241</v>
      </c>
      <c r="F832" s="10" t="s">
        <v>9630</v>
      </c>
    </row>
    <row r="833" spans="1:6" x14ac:dyDescent="0.25">
      <c r="A833" t="s">
        <v>596</v>
      </c>
      <c r="B833" t="s">
        <v>3124</v>
      </c>
      <c r="C833" s="20">
        <v>295</v>
      </c>
      <c r="D833" t="s">
        <v>4987</v>
      </c>
      <c r="E833" s="10" t="s">
        <v>4241</v>
      </c>
      <c r="F833" s="10" t="s">
        <v>9631</v>
      </c>
    </row>
    <row r="834" spans="1:6" x14ac:dyDescent="0.25">
      <c r="A834" t="s">
        <v>597</v>
      </c>
      <c r="B834" t="s">
        <v>3124</v>
      </c>
      <c r="C834" s="20">
        <v>238</v>
      </c>
      <c r="D834" t="s">
        <v>4988</v>
      </c>
      <c r="E834" s="10" t="s">
        <v>4241</v>
      </c>
      <c r="F834" s="10" t="s">
        <v>9632</v>
      </c>
    </row>
    <row r="835" spans="1:6" x14ac:dyDescent="0.25">
      <c r="A835" t="s">
        <v>598</v>
      </c>
      <c r="B835" t="s">
        <v>3124</v>
      </c>
      <c r="C835" s="20">
        <v>722</v>
      </c>
      <c r="D835" t="s">
        <v>4989</v>
      </c>
      <c r="E835" s="10" t="s">
        <v>4241</v>
      </c>
      <c r="F835" s="10" t="s">
        <v>9633</v>
      </c>
    </row>
    <row r="836" spans="1:6" x14ac:dyDescent="0.25">
      <c r="A836" t="s">
        <v>599</v>
      </c>
      <c r="B836" t="s">
        <v>3124</v>
      </c>
      <c r="C836" s="20">
        <v>3691</v>
      </c>
      <c r="D836" t="s">
        <v>4990</v>
      </c>
      <c r="E836" s="10" t="s">
        <v>4241</v>
      </c>
      <c r="F836" s="10" t="s">
        <v>9634</v>
      </c>
    </row>
    <row r="837" spans="1:6" x14ac:dyDescent="0.25">
      <c r="A837" t="s">
        <v>600</v>
      </c>
      <c r="B837" t="s">
        <v>3124</v>
      </c>
      <c r="C837" s="20">
        <v>4135</v>
      </c>
      <c r="D837" t="s">
        <v>4639</v>
      </c>
      <c r="E837" s="10" t="s">
        <v>4241</v>
      </c>
      <c r="F837" s="10" t="s">
        <v>9635</v>
      </c>
    </row>
    <row r="838" spans="1:6" x14ac:dyDescent="0.25">
      <c r="A838" t="s">
        <v>601</v>
      </c>
      <c r="B838" t="s">
        <v>3124</v>
      </c>
      <c r="C838" s="20">
        <v>2098</v>
      </c>
      <c r="D838" t="s">
        <v>4991</v>
      </c>
      <c r="E838" s="10" t="s">
        <v>4241</v>
      </c>
      <c r="F838" s="10" t="s">
        <v>9636</v>
      </c>
    </row>
    <row r="839" spans="1:6" x14ac:dyDescent="0.25">
      <c r="A839" t="s">
        <v>602</v>
      </c>
      <c r="B839" t="s">
        <v>3124</v>
      </c>
      <c r="C839" s="20">
        <v>7385</v>
      </c>
      <c r="D839" t="s">
        <v>4503</v>
      </c>
      <c r="E839" s="10" t="s">
        <v>4241</v>
      </c>
      <c r="F839" s="10" t="s">
        <v>4224</v>
      </c>
    </row>
    <row r="840" spans="1:6" x14ac:dyDescent="0.25">
      <c r="A840" t="s">
        <v>603</v>
      </c>
      <c r="B840" t="s">
        <v>3124</v>
      </c>
      <c r="C840" s="20">
        <v>3555</v>
      </c>
      <c r="D840" t="s">
        <v>4992</v>
      </c>
      <c r="E840" s="10" t="s">
        <v>4241</v>
      </c>
      <c r="F840" s="10" t="s">
        <v>9637</v>
      </c>
    </row>
    <row r="841" spans="1:6" x14ac:dyDescent="0.25">
      <c r="A841" t="s">
        <v>604</v>
      </c>
      <c r="B841" t="s">
        <v>3124</v>
      </c>
      <c r="C841" s="20">
        <v>2117</v>
      </c>
      <c r="D841" t="s">
        <v>4993</v>
      </c>
      <c r="E841" s="10" t="s">
        <v>4241</v>
      </c>
      <c r="F841" s="10" t="s">
        <v>4654</v>
      </c>
    </row>
    <row r="842" spans="1:6" x14ac:dyDescent="0.25">
      <c r="A842" t="s">
        <v>605</v>
      </c>
      <c r="B842" t="s">
        <v>3124</v>
      </c>
      <c r="C842" s="20">
        <v>5980</v>
      </c>
      <c r="D842" t="s">
        <v>4994</v>
      </c>
      <c r="E842" s="10" t="s">
        <v>4241</v>
      </c>
      <c r="F842" s="10" t="s">
        <v>9638</v>
      </c>
    </row>
    <row r="843" spans="1:6" x14ac:dyDescent="0.25">
      <c r="A843" t="s">
        <v>606</v>
      </c>
      <c r="B843" t="s">
        <v>3124</v>
      </c>
      <c r="C843" s="20">
        <v>1945</v>
      </c>
      <c r="D843" t="s">
        <v>4995</v>
      </c>
      <c r="E843" s="10" t="s">
        <v>4241</v>
      </c>
      <c r="F843" s="10" t="s">
        <v>9639</v>
      </c>
    </row>
    <row r="844" spans="1:6" x14ac:dyDescent="0.25">
      <c r="A844" t="s">
        <v>607</v>
      </c>
      <c r="B844" t="s">
        <v>3123</v>
      </c>
      <c r="C844" s="20">
        <v>1696</v>
      </c>
      <c r="D844" t="s">
        <v>4996</v>
      </c>
      <c r="E844" s="10" t="s">
        <v>7796</v>
      </c>
      <c r="F844" s="10" t="s">
        <v>9640</v>
      </c>
    </row>
    <row r="845" spans="1:6" x14ac:dyDescent="0.25">
      <c r="A845" t="s">
        <v>608</v>
      </c>
      <c r="B845" t="s">
        <v>3123</v>
      </c>
      <c r="C845" s="20">
        <v>3877</v>
      </c>
      <c r="D845" t="s">
        <v>4997</v>
      </c>
      <c r="E845" s="10" t="s">
        <v>7797</v>
      </c>
      <c r="F845" s="10" t="s">
        <v>9641</v>
      </c>
    </row>
    <row r="846" spans="1:6" x14ac:dyDescent="0.25">
      <c r="A846" t="s">
        <v>4004</v>
      </c>
      <c r="B846" t="s">
        <v>3123</v>
      </c>
      <c r="C846" s="20"/>
      <c r="D846" t="s">
        <v>12104</v>
      </c>
      <c r="E846" s="10" t="s">
        <v>12104</v>
      </c>
      <c r="F846" s="10" t="s">
        <v>12104</v>
      </c>
    </row>
    <row r="847" spans="1:6" x14ac:dyDescent="0.25">
      <c r="A847" t="s">
        <v>609</v>
      </c>
      <c r="B847" t="s">
        <v>3124</v>
      </c>
      <c r="C847" s="20">
        <v>1378</v>
      </c>
      <c r="D847" t="s">
        <v>4998</v>
      </c>
      <c r="E847" s="10" t="s">
        <v>4241</v>
      </c>
      <c r="F847" s="10" t="s">
        <v>9642</v>
      </c>
    </row>
    <row r="848" spans="1:6" x14ac:dyDescent="0.25">
      <c r="A848" t="s">
        <v>610</v>
      </c>
      <c r="B848" t="s">
        <v>3124</v>
      </c>
      <c r="C848" s="20">
        <v>24</v>
      </c>
      <c r="D848" t="s">
        <v>4999</v>
      </c>
      <c r="E848" s="10" t="s">
        <v>4241</v>
      </c>
      <c r="F848" s="10" t="s">
        <v>9643</v>
      </c>
    </row>
    <row r="849" spans="1:6" x14ac:dyDescent="0.25">
      <c r="A849" t="s">
        <v>4005</v>
      </c>
      <c r="B849" t="s">
        <v>3124</v>
      </c>
      <c r="C849" s="20"/>
      <c r="D849" t="s">
        <v>12104</v>
      </c>
      <c r="E849" s="10" t="s">
        <v>12104</v>
      </c>
      <c r="F849" s="10" t="s">
        <v>12104</v>
      </c>
    </row>
    <row r="850" spans="1:6" x14ac:dyDescent="0.25">
      <c r="A850" t="s">
        <v>611</v>
      </c>
      <c r="B850" t="s">
        <v>3124</v>
      </c>
      <c r="C850" s="20">
        <v>1078</v>
      </c>
      <c r="D850" t="s">
        <v>5000</v>
      </c>
      <c r="E850" s="10" t="s">
        <v>7623</v>
      </c>
      <c r="F850" s="10" t="s">
        <v>9644</v>
      </c>
    </row>
    <row r="851" spans="1:6" x14ac:dyDescent="0.25">
      <c r="A851" t="s">
        <v>612</v>
      </c>
      <c r="B851" t="s">
        <v>3123</v>
      </c>
      <c r="C851" s="20">
        <v>2965</v>
      </c>
      <c r="D851" t="s">
        <v>5001</v>
      </c>
      <c r="E851" s="10" t="s">
        <v>6293</v>
      </c>
      <c r="F851" s="10" t="s">
        <v>9645</v>
      </c>
    </row>
    <row r="852" spans="1:6" x14ac:dyDescent="0.25">
      <c r="A852" t="s">
        <v>3345</v>
      </c>
      <c r="B852" t="s">
        <v>3123</v>
      </c>
      <c r="C852" s="20">
        <v>1124</v>
      </c>
      <c r="D852" t="s">
        <v>5002</v>
      </c>
      <c r="E852" s="10" t="s">
        <v>7798</v>
      </c>
      <c r="F852" s="10" t="s">
        <v>9646</v>
      </c>
    </row>
    <row r="853" spans="1:6" x14ac:dyDescent="0.25">
      <c r="A853" t="s">
        <v>613</v>
      </c>
      <c r="B853" t="s">
        <v>3123</v>
      </c>
      <c r="C853" s="20">
        <v>2453</v>
      </c>
      <c r="D853" t="s">
        <v>5003</v>
      </c>
      <c r="E853" s="10" t="s">
        <v>7799</v>
      </c>
      <c r="F853" s="10" t="s">
        <v>9647</v>
      </c>
    </row>
    <row r="854" spans="1:6" x14ac:dyDescent="0.25">
      <c r="A854" t="s">
        <v>614</v>
      </c>
      <c r="B854" t="s">
        <v>3124</v>
      </c>
      <c r="C854" s="20">
        <v>1198</v>
      </c>
      <c r="D854" t="s">
        <v>5004</v>
      </c>
      <c r="E854" s="10" t="s">
        <v>4241</v>
      </c>
      <c r="F854" s="10" t="s">
        <v>9326</v>
      </c>
    </row>
    <row r="855" spans="1:6" x14ac:dyDescent="0.25">
      <c r="A855" t="s">
        <v>615</v>
      </c>
      <c r="B855" t="s">
        <v>3124</v>
      </c>
      <c r="C855" s="20">
        <v>1108</v>
      </c>
      <c r="D855" t="s">
        <v>5005</v>
      </c>
      <c r="E855" s="10" t="s">
        <v>4241</v>
      </c>
      <c r="F855" s="10" t="s">
        <v>9648</v>
      </c>
    </row>
    <row r="856" spans="1:6" x14ac:dyDescent="0.25">
      <c r="A856" t="s">
        <v>616</v>
      </c>
      <c r="B856" t="s">
        <v>3124</v>
      </c>
      <c r="C856" s="20">
        <v>22397</v>
      </c>
      <c r="D856" t="s">
        <v>5006</v>
      </c>
      <c r="E856" s="10" t="s">
        <v>4890</v>
      </c>
      <c r="F856" s="10" t="s">
        <v>9649</v>
      </c>
    </row>
    <row r="857" spans="1:6" x14ac:dyDescent="0.25">
      <c r="A857" t="s">
        <v>617</v>
      </c>
      <c r="B857" t="s">
        <v>3124</v>
      </c>
      <c r="C857" s="20">
        <v>2280</v>
      </c>
      <c r="D857" t="s">
        <v>5007</v>
      </c>
      <c r="E857" s="10" t="s">
        <v>4241</v>
      </c>
      <c r="F857" s="10" t="s">
        <v>9650</v>
      </c>
    </row>
    <row r="858" spans="1:6" x14ac:dyDescent="0.25">
      <c r="A858" t="s">
        <v>618</v>
      </c>
      <c r="B858" t="s">
        <v>3123</v>
      </c>
      <c r="C858" s="20">
        <v>2612</v>
      </c>
      <c r="D858" t="s">
        <v>5008</v>
      </c>
      <c r="E858" s="10" t="s">
        <v>7800</v>
      </c>
      <c r="F858" s="10" t="s">
        <v>9651</v>
      </c>
    </row>
    <row r="859" spans="1:6" x14ac:dyDescent="0.25">
      <c r="A859" t="s">
        <v>619</v>
      </c>
      <c r="B859" t="s">
        <v>3124</v>
      </c>
      <c r="C859" s="20">
        <v>719</v>
      </c>
      <c r="D859" t="s">
        <v>5009</v>
      </c>
      <c r="E859" s="10" t="s">
        <v>4241</v>
      </c>
      <c r="F859" s="10" t="s">
        <v>9652</v>
      </c>
    </row>
    <row r="860" spans="1:6" x14ac:dyDescent="0.25">
      <c r="A860" t="s">
        <v>620</v>
      </c>
      <c r="B860" t="s">
        <v>3123</v>
      </c>
      <c r="C860" s="20">
        <v>965</v>
      </c>
      <c r="D860" t="s">
        <v>5010</v>
      </c>
      <c r="E860" s="10" t="s">
        <v>7801</v>
      </c>
      <c r="F860" s="10" t="s">
        <v>9653</v>
      </c>
    </row>
    <row r="861" spans="1:6" x14ac:dyDescent="0.25">
      <c r="A861" t="s">
        <v>3346</v>
      </c>
      <c r="B861" t="s">
        <v>3123</v>
      </c>
      <c r="C861" s="20">
        <v>9087</v>
      </c>
      <c r="D861" t="s">
        <v>5011</v>
      </c>
      <c r="E861" s="10" t="s">
        <v>7552</v>
      </c>
      <c r="F861" s="10" t="s">
        <v>9654</v>
      </c>
    </row>
    <row r="862" spans="1:6" x14ac:dyDescent="0.25">
      <c r="A862" t="s">
        <v>621</v>
      </c>
      <c r="B862" t="s">
        <v>3124</v>
      </c>
      <c r="C862" s="20">
        <v>329</v>
      </c>
      <c r="D862" t="s">
        <v>5012</v>
      </c>
      <c r="E862" s="10" t="s">
        <v>4241</v>
      </c>
      <c r="F862" s="10" t="s">
        <v>9655</v>
      </c>
    </row>
    <row r="863" spans="1:6" x14ac:dyDescent="0.25">
      <c r="A863" t="s">
        <v>622</v>
      </c>
      <c r="B863" t="s">
        <v>3123</v>
      </c>
      <c r="C863" s="20">
        <v>5904</v>
      </c>
      <c r="D863" t="s">
        <v>5013</v>
      </c>
      <c r="E863" s="10" t="s">
        <v>4686</v>
      </c>
      <c r="F863" s="10" t="s">
        <v>9656</v>
      </c>
    </row>
    <row r="864" spans="1:6" x14ac:dyDescent="0.25">
      <c r="A864" t="s">
        <v>623</v>
      </c>
      <c r="B864" t="s">
        <v>3124</v>
      </c>
      <c r="C864" s="20">
        <v>1065</v>
      </c>
      <c r="D864" t="s">
        <v>5014</v>
      </c>
      <c r="E864" s="10" t="s">
        <v>4241</v>
      </c>
      <c r="F864" s="10" t="s">
        <v>9657</v>
      </c>
    </row>
    <row r="865" spans="1:6" x14ac:dyDescent="0.25">
      <c r="A865" t="s">
        <v>624</v>
      </c>
      <c r="B865" t="s">
        <v>3124</v>
      </c>
      <c r="C865" s="20">
        <v>316</v>
      </c>
      <c r="D865" t="s">
        <v>5015</v>
      </c>
      <c r="E865" s="10" t="s">
        <v>4241</v>
      </c>
      <c r="F865" s="10" t="s">
        <v>9658</v>
      </c>
    </row>
    <row r="866" spans="1:6" x14ac:dyDescent="0.25">
      <c r="A866" t="s">
        <v>625</v>
      </c>
      <c r="B866" t="s">
        <v>3124</v>
      </c>
      <c r="C866" s="20">
        <v>431</v>
      </c>
      <c r="D866" t="s">
        <v>5016</v>
      </c>
      <c r="E866" s="10" t="s">
        <v>4241</v>
      </c>
      <c r="F866" s="10" t="s">
        <v>9659</v>
      </c>
    </row>
    <row r="867" spans="1:6" x14ac:dyDescent="0.25">
      <c r="A867" t="s">
        <v>626</v>
      </c>
      <c r="B867" t="s">
        <v>3123</v>
      </c>
      <c r="C867" s="20">
        <v>2366</v>
      </c>
      <c r="D867" t="s">
        <v>5017</v>
      </c>
      <c r="E867" s="10" t="s">
        <v>7802</v>
      </c>
      <c r="F867" s="10" t="s">
        <v>9660</v>
      </c>
    </row>
    <row r="868" spans="1:6" x14ac:dyDescent="0.25">
      <c r="A868" t="s">
        <v>627</v>
      </c>
      <c r="B868" t="s">
        <v>3124</v>
      </c>
      <c r="C868" s="20">
        <v>703</v>
      </c>
      <c r="D868" t="s">
        <v>5018</v>
      </c>
      <c r="E868" s="10" t="s">
        <v>4241</v>
      </c>
      <c r="F868" s="10" t="s">
        <v>9661</v>
      </c>
    </row>
    <row r="869" spans="1:6" x14ac:dyDescent="0.25">
      <c r="A869" t="s">
        <v>3347</v>
      </c>
      <c r="B869" t="s">
        <v>3123</v>
      </c>
      <c r="C869" s="20">
        <v>3838</v>
      </c>
      <c r="D869" t="s">
        <v>5019</v>
      </c>
      <c r="E869" s="10" t="s">
        <v>7803</v>
      </c>
      <c r="F869" s="10" t="s">
        <v>9662</v>
      </c>
    </row>
    <row r="870" spans="1:6" x14ac:dyDescent="0.25">
      <c r="A870" t="s">
        <v>628</v>
      </c>
      <c r="B870" t="s">
        <v>3124</v>
      </c>
      <c r="C870" s="20">
        <v>153</v>
      </c>
      <c r="D870" t="s">
        <v>5020</v>
      </c>
      <c r="E870" s="10" t="s">
        <v>4241</v>
      </c>
      <c r="F870" s="10" t="s">
        <v>9663</v>
      </c>
    </row>
    <row r="871" spans="1:6" x14ac:dyDescent="0.25">
      <c r="A871" t="s">
        <v>629</v>
      </c>
      <c r="B871" t="s">
        <v>3123</v>
      </c>
      <c r="C871" s="20">
        <v>2557</v>
      </c>
      <c r="D871" t="s">
        <v>5021</v>
      </c>
      <c r="E871" s="10" t="s">
        <v>7804</v>
      </c>
      <c r="F871" s="10" t="s">
        <v>4660</v>
      </c>
    </row>
    <row r="872" spans="1:6" x14ac:dyDescent="0.25">
      <c r="A872" t="s">
        <v>3348</v>
      </c>
      <c r="B872" t="s">
        <v>3123</v>
      </c>
      <c r="C872" s="20">
        <v>33</v>
      </c>
      <c r="D872" t="s">
        <v>5022</v>
      </c>
      <c r="E872" s="10" t="s">
        <v>4241</v>
      </c>
      <c r="F872" s="10" t="s">
        <v>9664</v>
      </c>
    </row>
    <row r="873" spans="1:6" x14ac:dyDescent="0.25">
      <c r="A873" t="s">
        <v>630</v>
      </c>
      <c r="B873" t="s">
        <v>3124</v>
      </c>
      <c r="C873" s="20">
        <v>8281</v>
      </c>
      <c r="D873" t="s">
        <v>5023</v>
      </c>
      <c r="E873" s="10" t="s">
        <v>4241</v>
      </c>
      <c r="F873" s="10" t="s">
        <v>9665</v>
      </c>
    </row>
    <row r="874" spans="1:6" x14ac:dyDescent="0.25">
      <c r="A874" t="s">
        <v>631</v>
      </c>
      <c r="B874" t="s">
        <v>3124</v>
      </c>
      <c r="C874" s="20">
        <v>194</v>
      </c>
      <c r="D874" t="s">
        <v>5024</v>
      </c>
      <c r="E874" s="10" t="s">
        <v>4241</v>
      </c>
      <c r="F874" s="10" t="s">
        <v>9666</v>
      </c>
    </row>
    <row r="875" spans="1:6" x14ac:dyDescent="0.25">
      <c r="A875" t="s">
        <v>632</v>
      </c>
      <c r="B875" t="s">
        <v>3124</v>
      </c>
      <c r="C875" s="20">
        <v>155</v>
      </c>
      <c r="D875" t="s">
        <v>5025</v>
      </c>
      <c r="E875" s="10" t="s">
        <v>4241</v>
      </c>
      <c r="F875" s="10" t="s">
        <v>9667</v>
      </c>
    </row>
    <row r="876" spans="1:6" x14ac:dyDescent="0.25">
      <c r="A876" t="s">
        <v>4006</v>
      </c>
      <c r="B876" t="s">
        <v>3124</v>
      </c>
      <c r="C876" s="20"/>
      <c r="D876" t="s">
        <v>12104</v>
      </c>
      <c r="E876" s="10" t="s">
        <v>12104</v>
      </c>
      <c r="F876" s="10" t="s">
        <v>12104</v>
      </c>
    </row>
    <row r="877" spans="1:6" x14ac:dyDescent="0.25">
      <c r="A877" t="s">
        <v>633</v>
      </c>
      <c r="B877" t="s">
        <v>3123</v>
      </c>
      <c r="C877" s="20">
        <v>3396</v>
      </c>
      <c r="D877" t="s">
        <v>5026</v>
      </c>
      <c r="E877" s="10" t="s">
        <v>7805</v>
      </c>
      <c r="F877" s="10" t="s">
        <v>8834</v>
      </c>
    </row>
    <row r="878" spans="1:6" x14ac:dyDescent="0.25">
      <c r="A878" t="s">
        <v>634</v>
      </c>
      <c r="B878" t="s">
        <v>3124</v>
      </c>
      <c r="C878" s="20">
        <v>196</v>
      </c>
      <c r="D878" t="s">
        <v>5027</v>
      </c>
      <c r="E878" s="10" t="s">
        <v>4241</v>
      </c>
      <c r="F878" s="10" t="s">
        <v>9668</v>
      </c>
    </row>
    <row r="879" spans="1:6" x14ac:dyDescent="0.25">
      <c r="A879" t="s">
        <v>3349</v>
      </c>
      <c r="B879" t="s">
        <v>3123</v>
      </c>
      <c r="C879" s="20">
        <v>277</v>
      </c>
      <c r="D879" t="s">
        <v>5028</v>
      </c>
      <c r="E879" s="10" t="s">
        <v>7806</v>
      </c>
      <c r="F879" s="10" t="s">
        <v>9669</v>
      </c>
    </row>
    <row r="880" spans="1:6" x14ac:dyDescent="0.25">
      <c r="A880" t="s">
        <v>635</v>
      </c>
      <c r="B880" t="s">
        <v>3124</v>
      </c>
      <c r="C880" s="20">
        <v>916</v>
      </c>
      <c r="D880" t="s">
        <v>5029</v>
      </c>
      <c r="E880" s="10" t="s">
        <v>4241</v>
      </c>
      <c r="F880" s="10" t="s">
        <v>9670</v>
      </c>
    </row>
    <row r="881" spans="1:6" x14ac:dyDescent="0.25">
      <c r="A881" t="s">
        <v>636</v>
      </c>
      <c r="B881" t="s">
        <v>3123</v>
      </c>
      <c r="C881" s="20">
        <v>6201</v>
      </c>
      <c r="D881" t="s">
        <v>5030</v>
      </c>
      <c r="E881" s="10" t="s">
        <v>7807</v>
      </c>
      <c r="F881" s="10" t="s">
        <v>9671</v>
      </c>
    </row>
    <row r="882" spans="1:6" x14ac:dyDescent="0.25">
      <c r="A882" t="s">
        <v>637</v>
      </c>
      <c r="B882" t="s">
        <v>3124</v>
      </c>
      <c r="C882" s="20">
        <v>4416</v>
      </c>
      <c r="D882" t="s">
        <v>5031</v>
      </c>
      <c r="E882" s="10" t="s">
        <v>4241</v>
      </c>
      <c r="F882" s="10" t="s">
        <v>9672</v>
      </c>
    </row>
    <row r="883" spans="1:6" x14ac:dyDescent="0.25">
      <c r="A883" t="s">
        <v>3350</v>
      </c>
      <c r="B883" t="s">
        <v>3123</v>
      </c>
      <c r="C883" s="20">
        <v>22</v>
      </c>
      <c r="D883" t="s">
        <v>5032</v>
      </c>
      <c r="E883" s="10" t="s">
        <v>4241</v>
      </c>
      <c r="F883" s="10" t="s">
        <v>5452</v>
      </c>
    </row>
    <row r="884" spans="1:6" x14ac:dyDescent="0.25">
      <c r="A884" t="s">
        <v>638</v>
      </c>
      <c r="B884" t="s">
        <v>3124</v>
      </c>
      <c r="C884" s="20">
        <v>1027</v>
      </c>
      <c r="D884" t="s">
        <v>5033</v>
      </c>
      <c r="E884" s="10" t="s">
        <v>4241</v>
      </c>
      <c r="F884" s="10" t="s">
        <v>9673</v>
      </c>
    </row>
    <row r="885" spans="1:6" x14ac:dyDescent="0.25">
      <c r="A885" t="s">
        <v>639</v>
      </c>
      <c r="B885" t="s">
        <v>3123</v>
      </c>
      <c r="C885" s="20">
        <v>2495</v>
      </c>
      <c r="D885" t="s">
        <v>5034</v>
      </c>
      <c r="E885" s="10" t="s">
        <v>7808</v>
      </c>
      <c r="F885" s="10" t="s">
        <v>9674</v>
      </c>
    </row>
    <row r="886" spans="1:6" x14ac:dyDescent="0.25">
      <c r="A886" t="s">
        <v>640</v>
      </c>
      <c r="B886" t="s">
        <v>3124</v>
      </c>
      <c r="C886" s="20">
        <v>1527</v>
      </c>
      <c r="D886" t="s">
        <v>5035</v>
      </c>
      <c r="E886" s="10" t="s">
        <v>4241</v>
      </c>
      <c r="F886" s="10" t="s">
        <v>9675</v>
      </c>
    </row>
    <row r="887" spans="1:6" x14ac:dyDescent="0.25">
      <c r="A887" t="s">
        <v>642</v>
      </c>
      <c r="B887" t="s">
        <v>3124</v>
      </c>
      <c r="C887" s="20">
        <v>2539</v>
      </c>
      <c r="D887" t="s">
        <v>5036</v>
      </c>
      <c r="E887" s="10" t="s">
        <v>4241</v>
      </c>
      <c r="F887" s="10" t="s">
        <v>9676</v>
      </c>
    </row>
    <row r="888" spans="1:6" x14ac:dyDescent="0.25">
      <c r="A888" t="s">
        <v>643</v>
      </c>
      <c r="B888" t="s">
        <v>3124</v>
      </c>
      <c r="C888" s="20">
        <v>199</v>
      </c>
      <c r="D888" t="s">
        <v>5037</v>
      </c>
      <c r="E888" s="10" t="s">
        <v>4241</v>
      </c>
      <c r="F888" s="10" t="s">
        <v>9677</v>
      </c>
    </row>
    <row r="889" spans="1:6" x14ac:dyDescent="0.25">
      <c r="A889" t="s">
        <v>644</v>
      </c>
      <c r="B889" t="s">
        <v>3123</v>
      </c>
      <c r="C889" s="20">
        <v>16892</v>
      </c>
      <c r="D889" t="s">
        <v>5038</v>
      </c>
      <c r="E889" s="10" t="s">
        <v>7809</v>
      </c>
      <c r="F889" s="10" t="s">
        <v>9678</v>
      </c>
    </row>
    <row r="890" spans="1:6" x14ac:dyDescent="0.25">
      <c r="A890" t="s">
        <v>3351</v>
      </c>
      <c r="B890" t="s">
        <v>3123</v>
      </c>
      <c r="C890" s="20">
        <v>88</v>
      </c>
      <c r="D890" t="s">
        <v>5039</v>
      </c>
      <c r="E890" s="10" t="s">
        <v>7810</v>
      </c>
      <c r="F890" s="10" t="s">
        <v>9679</v>
      </c>
    </row>
    <row r="891" spans="1:6" x14ac:dyDescent="0.25">
      <c r="A891" t="s">
        <v>645</v>
      </c>
      <c r="B891" t="s">
        <v>3123</v>
      </c>
      <c r="C891" s="20">
        <v>4779</v>
      </c>
      <c r="D891" t="s">
        <v>5040</v>
      </c>
      <c r="E891" s="10" t="s">
        <v>6115</v>
      </c>
      <c r="F891" s="10" t="s">
        <v>7645</v>
      </c>
    </row>
    <row r="892" spans="1:6" x14ac:dyDescent="0.25">
      <c r="A892" t="s">
        <v>647</v>
      </c>
      <c r="B892" t="s">
        <v>3123</v>
      </c>
      <c r="C892" s="20">
        <v>9962</v>
      </c>
      <c r="D892" t="s">
        <v>4884</v>
      </c>
      <c r="E892" s="10" t="s">
        <v>7811</v>
      </c>
      <c r="F892" s="10" t="s">
        <v>9680</v>
      </c>
    </row>
    <row r="893" spans="1:6" x14ac:dyDescent="0.25">
      <c r="A893" t="s">
        <v>3352</v>
      </c>
      <c r="B893" t="s">
        <v>3123</v>
      </c>
      <c r="C893" s="20">
        <v>106</v>
      </c>
      <c r="D893" t="s">
        <v>5041</v>
      </c>
      <c r="E893" s="10" t="s">
        <v>7812</v>
      </c>
      <c r="F893" s="10" t="s">
        <v>9681</v>
      </c>
    </row>
    <row r="894" spans="1:6" x14ac:dyDescent="0.25">
      <c r="A894" t="s">
        <v>648</v>
      </c>
      <c r="B894" t="s">
        <v>3124</v>
      </c>
      <c r="C894" s="20">
        <v>2569</v>
      </c>
      <c r="D894" t="s">
        <v>5042</v>
      </c>
      <c r="E894" s="10" t="s">
        <v>7813</v>
      </c>
      <c r="F894" s="10" t="s">
        <v>9682</v>
      </c>
    </row>
    <row r="895" spans="1:6" x14ac:dyDescent="0.25">
      <c r="A895" t="s">
        <v>649</v>
      </c>
      <c r="B895" t="s">
        <v>3123</v>
      </c>
      <c r="C895" s="20">
        <v>714</v>
      </c>
      <c r="D895" t="s">
        <v>5043</v>
      </c>
      <c r="E895" s="10" t="s">
        <v>7814</v>
      </c>
      <c r="F895" s="10" t="s">
        <v>9683</v>
      </c>
    </row>
    <row r="896" spans="1:6" x14ac:dyDescent="0.25">
      <c r="A896" t="s">
        <v>650</v>
      </c>
      <c r="B896" t="s">
        <v>3124</v>
      </c>
      <c r="C896" s="20">
        <v>2546</v>
      </c>
      <c r="D896" t="s">
        <v>4548</v>
      </c>
      <c r="E896" s="10" t="s">
        <v>7815</v>
      </c>
      <c r="F896" s="10" t="s">
        <v>9684</v>
      </c>
    </row>
    <row r="897" spans="1:6" x14ac:dyDescent="0.25">
      <c r="A897" t="s">
        <v>3353</v>
      </c>
      <c r="B897" t="s">
        <v>3123</v>
      </c>
      <c r="C897" s="20">
        <v>460</v>
      </c>
      <c r="D897" t="s">
        <v>5044</v>
      </c>
      <c r="E897" s="10" t="s">
        <v>7816</v>
      </c>
      <c r="F897" s="10" t="s">
        <v>9685</v>
      </c>
    </row>
    <row r="898" spans="1:6" x14ac:dyDescent="0.25">
      <c r="A898" t="s">
        <v>651</v>
      </c>
      <c r="B898" t="s">
        <v>3123</v>
      </c>
      <c r="C898" s="20">
        <v>2004</v>
      </c>
      <c r="D898" t="s">
        <v>5045</v>
      </c>
      <c r="E898" s="10" t="s">
        <v>7817</v>
      </c>
      <c r="F898" s="10" t="s">
        <v>9686</v>
      </c>
    </row>
    <row r="899" spans="1:6" x14ac:dyDescent="0.25">
      <c r="A899" t="s">
        <v>652</v>
      </c>
      <c r="B899" t="s">
        <v>3123</v>
      </c>
      <c r="C899" s="20">
        <v>2024</v>
      </c>
      <c r="D899" t="s">
        <v>5046</v>
      </c>
      <c r="E899" s="10" t="s">
        <v>6994</v>
      </c>
      <c r="F899" s="10" t="s">
        <v>6731</v>
      </c>
    </row>
    <row r="900" spans="1:6" x14ac:dyDescent="0.25">
      <c r="A900" t="s">
        <v>653</v>
      </c>
      <c r="B900" t="s">
        <v>3124</v>
      </c>
      <c r="C900" s="20">
        <v>889</v>
      </c>
      <c r="D900" t="s">
        <v>5047</v>
      </c>
      <c r="E900" s="10" t="s">
        <v>4241</v>
      </c>
      <c r="F900" s="10" t="s">
        <v>9687</v>
      </c>
    </row>
    <row r="901" spans="1:6" x14ac:dyDescent="0.25">
      <c r="A901" t="s">
        <v>654</v>
      </c>
      <c r="B901" t="s">
        <v>3124</v>
      </c>
      <c r="C901" s="20">
        <v>4019</v>
      </c>
      <c r="D901" t="s">
        <v>5048</v>
      </c>
      <c r="E901" s="10" t="s">
        <v>4241</v>
      </c>
      <c r="F901" s="10" t="s">
        <v>9688</v>
      </c>
    </row>
    <row r="902" spans="1:6" x14ac:dyDescent="0.25">
      <c r="A902" t="s">
        <v>655</v>
      </c>
      <c r="B902" t="s">
        <v>3124</v>
      </c>
      <c r="C902" s="20">
        <v>231</v>
      </c>
      <c r="D902" t="s">
        <v>5049</v>
      </c>
      <c r="E902" s="10" t="s">
        <v>4241</v>
      </c>
      <c r="F902" s="10" t="s">
        <v>9689</v>
      </c>
    </row>
    <row r="903" spans="1:6" x14ac:dyDescent="0.25">
      <c r="A903" t="s">
        <v>4007</v>
      </c>
      <c r="B903" t="s">
        <v>3123</v>
      </c>
      <c r="C903" s="20"/>
      <c r="D903" t="s">
        <v>12104</v>
      </c>
      <c r="E903" s="10" t="s">
        <v>12104</v>
      </c>
      <c r="F903" s="10" t="s">
        <v>12104</v>
      </c>
    </row>
    <row r="904" spans="1:6" x14ac:dyDescent="0.25">
      <c r="A904" t="s">
        <v>656</v>
      </c>
      <c r="B904" t="s">
        <v>3124</v>
      </c>
      <c r="C904" s="20">
        <v>263</v>
      </c>
      <c r="D904" t="s">
        <v>5050</v>
      </c>
      <c r="E904" s="10" t="s">
        <v>4241</v>
      </c>
      <c r="F904" s="10" t="s">
        <v>9690</v>
      </c>
    </row>
    <row r="905" spans="1:6" x14ac:dyDescent="0.25">
      <c r="A905" t="s">
        <v>657</v>
      </c>
      <c r="B905" t="s">
        <v>3124</v>
      </c>
      <c r="C905" s="20">
        <v>266</v>
      </c>
      <c r="D905" t="s">
        <v>5051</v>
      </c>
      <c r="E905" s="10" t="s">
        <v>4241</v>
      </c>
      <c r="F905" s="10" t="s">
        <v>9691</v>
      </c>
    </row>
    <row r="906" spans="1:6" x14ac:dyDescent="0.25">
      <c r="A906" t="s">
        <v>658</v>
      </c>
      <c r="B906" t="s">
        <v>3124</v>
      </c>
      <c r="C906" s="20">
        <v>1419</v>
      </c>
      <c r="D906" t="s">
        <v>5052</v>
      </c>
      <c r="E906" s="10" t="s">
        <v>4241</v>
      </c>
      <c r="F906" s="10" t="s">
        <v>9692</v>
      </c>
    </row>
    <row r="907" spans="1:6" x14ac:dyDescent="0.25">
      <c r="A907" t="s">
        <v>659</v>
      </c>
      <c r="B907" t="s">
        <v>3123</v>
      </c>
      <c r="C907" s="20">
        <v>3945</v>
      </c>
      <c r="D907" t="s">
        <v>5053</v>
      </c>
      <c r="E907" s="10" t="s">
        <v>7818</v>
      </c>
      <c r="F907" s="10" t="s">
        <v>9693</v>
      </c>
    </row>
    <row r="908" spans="1:6" x14ac:dyDescent="0.25">
      <c r="A908" t="s">
        <v>660</v>
      </c>
      <c r="B908" t="s">
        <v>3123</v>
      </c>
      <c r="C908" s="20">
        <v>1946</v>
      </c>
      <c r="D908" t="s">
        <v>5054</v>
      </c>
      <c r="E908" s="10" t="s">
        <v>7819</v>
      </c>
      <c r="F908" s="10" t="s">
        <v>9694</v>
      </c>
    </row>
    <row r="909" spans="1:6" x14ac:dyDescent="0.25">
      <c r="A909" t="s">
        <v>661</v>
      </c>
      <c r="B909" t="s">
        <v>3123</v>
      </c>
      <c r="C909" s="20">
        <v>2224</v>
      </c>
      <c r="D909" t="s">
        <v>5055</v>
      </c>
      <c r="E909" s="10" t="s">
        <v>6778</v>
      </c>
      <c r="F909" s="10" t="s">
        <v>5537</v>
      </c>
    </row>
    <row r="910" spans="1:6" x14ac:dyDescent="0.25">
      <c r="A910" t="s">
        <v>662</v>
      </c>
      <c r="B910" t="s">
        <v>3124</v>
      </c>
      <c r="C910" s="20">
        <v>6431</v>
      </c>
      <c r="D910" t="s">
        <v>5056</v>
      </c>
      <c r="E910" s="10" t="s">
        <v>4241</v>
      </c>
      <c r="F910" s="10" t="s">
        <v>9695</v>
      </c>
    </row>
    <row r="911" spans="1:6" x14ac:dyDescent="0.25">
      <c r="A911" t="s">
        <v>663</v>
      </c>
      <c r="B911" t="s">
        <v>3123</v>
      </c>
      <c r="C911" s="20">
        <v>4178</v>
      </c>
      <c r="D911" t="s">
        <v>4765</v>
      </c>
      <c r="E911" s="10" t="s">
        <v>7820</v>
      </c>
      <c r="F911" s="10" t="s">
        <v>6842</v>
      </c>
    </row>
    <row r="912" spans="1:6" x14ac:dyDescent="0.25">
      <c r="A912" t="s">
        <v>664</v>
      </c>
      <c r="B912" t="s">
        <v>3124</v>
      </c>
      <c r="C912" s="20">
        <v>5495</v>
      </c>
      <c r="D912" t="s">
        <v>5057</v>
      </c>
      <c r="E912" s="10" t="s">
        <v>4241</v>
      </c>
      <c r="F912" s="10" t="s">
        <v>9696</v>
      </c>
    </row>
    <row r="913" spans="1:6" x14ac:dyDescent="0.25">
      <c r="A913" t="s">
        <v>665</v>
      </c>
      <c r="B913" t="s">
        <v>3124</v>
      </c>
      <c r="C913" s="20">
        <v>1928</v>
      </c>
      <c r="D913" t="s">
        <v>5058</v>
      </c>
      <c r="E913" s="10" t="s">
        <v>4241</v>
      </c>
      <c r="F913" s="10" t="s">
        <v>9697</v>
      </c>
    </row>
    <row r="914" spans="1:6" x14ac:dyDescent="0.25">
      <c r="A914" t="s">
        <v>666</v>
      </c>
      <c r="B914" t="s">
        <v>3123</v>
      </c>
      <c r="C914" s="20">
        <v>3211</v>
      </c>
      <c r="D914" t="s">
        <v>5059</v>
      </c>
      <c r="E914" s="10" t="s">
        <v>7821</v>
      </c>
      <c r="F914" s="10" t="s">
        <v>9698</v>
      </c>
    </row>
    <row r="915" spans="1:6" x14ac:dyDescent="0.25">
      <c r="A915" t="s">
        <v>667</v>
      </c>
      <c r="B915" t="s">
        <v>3124</v>
      </c>
      <c r="C915" s="20">
        <v>883</v>
      </c>
      <c r="D915" t="s">
        <v>5060</v>
      </c>
      <c r="E915" s="10" t="s">
        <v>4241</v>
      </c>
      <c r="F915" s="10" t="s">
        <v>9699</v>
      </c>
    </row>
    <row r="916" spans="1:6" x14ac:dyDescent="0.25">
      <c r="A916" t="s">
        <v>668</v>
      </c>
      <c r="B916" t="s">
        <v>3124</v>
      </c>
      <c r="C916" s="20">
        <v>244</v>
      </c>
      <c r="D916" t="s">
        <v>5061</v>
      </c>
      <c r="E916" s="10" t="s">
        <v>4241</v>
      </c>
      <c r="F916" s="10" t="s">
        <v>7172</v>
      </c>
    </row>
    <row r="917" spans="1:6" x14ac:dyDescent="0.25">
      <c r="A917" t="s">
        <v>3354</v>
      </c>
      <c r="B917" t="s">
        <v>3123</v>
      </c>
      <c r="C917" s="20">
        <v>1613</v>
      </c>
      <c r="D917" t="s">
        <v>5062</v>
      </c>
      <c r="E917" s="10" t="s">
        <v>7822</v>
      </c>
      <c r="F917" s="10" t="s">
        <v>9700</v>
      </c>
    </row>
    <row r="918" spans="1:6" x14ac:dyDescent="0.25">
      <c r="A918" t="s">
        <v>669</v>
      </c>
      <c r="B918" t="s">
        <v>3123</v>
      </c>
      <c r="C918" s="20">
        <v>237</v>
      </c>
      <c r="D918" t="s">
        <v>5063</v>
      </c>
      <c r="E918" s="10" t="s">
        <v>7823</v>
      </c>
      <c r="F918" s="10" t="s">
        <v>9701</v>
      </c>
    </row>
    <row r="919" spans="1:6" x14ac:dyDescent="0.25">
      <c r="A919" t="s">
        <v>670</v>
      </c>
      <c r="B919" t="s">
        <v>3123</v>
      </c>
      <c r="C919" s="20">
        <v>10682</v>
      </c>
      <c r="D919" t="s">
        <v>5064</v>
      </c>
      <c r="E919" s="10" t="s">
        <v>7824</v>
      </c>
      <c r="F919" s="10" t="s">
        <v>5838</v>
      </c>
    </row>
    <row r="920" spans="1:6" x14ac:dyDescent="0.25">
      <c r="A920" t="s">
        <v>671</v>
      </c>
      <c r="B920" t="s">
        <v>3123</v>
      </c>
      <c r="C920" s="20">
        <v>16572</v>
      </c>
      <c r="D920" t="s">
        <v>5065</v>
      </c>
      <c r="E920" s="10" t="s">
        <v>7825</v>
      </c>
      <c r="F920" s="10" t="s">
        <v>9702</v>
      </c>
    </row>
    <row r="921" spans="1:6" x14ac:dyDescent="0.25">
      <c r="A921" t="s">
        <v>687</v>
      </c>
      <c r="B921" t="s">
        <v>3124</v>
      </c>
      <c r="C921" s="20">
        <v>20919</v>
      </c>
      <c r="D921" t="s">
        <v>5066</v>
      </c>
      <c r="E921" s="10" t="s">
        <v>4241</v>
      </c>
      <c r="F921" s="10" t="s">
        <v>9703</v>
      </c>
    </row>
    <row r="922" spans="1:6" x14ac:dyDescent="0.25">
      <c r="A922" t="s">
        <v>688</v>
      </c>
      <c r="B922" t="s">
        <v>3124</v>
      </c>
      <c r="C922" s="20">
        <v>2272</v>
      </c>
      <c r="D922" t="s">
        <v>5067</v>
      </c>
      <c r="E922" s="10" t="s">
        <v>4241</v>
      </c>
      <c r="F922" s="10" t="s">
        <v>9704</v>
      </c>
    </row>
    <row r="923" spans="1:6" x14ac:dyDescent="0.25">
      <c r="A923" t="s">
        <v>691</v>
      </c>
      <c r="B923" t="s">
        <v>3124</v>
      </c>
      <c r="C923" s="20">
        <v>2942</v>
      </c>
      <c r="D923" t="s">
        <v>5068</v>
      </c>
      <c r="E923" s="10" t="s">
        <v>4241</v>
      </c>
      <c r="F923" s="10" t="s">
        <v>9705</v>
      </c>
    </row>
    <row r="924" spans="1:6" x14ac:dyDescent="0.25">
      <c r="A924" t="s">
        <v>672</v>
      </c>
      <c r="B924" t="s">
        <v>3124</v>
      </c>
      <c r="C924" s="20">
        <v>1246</v>
      </c>
      <c r="D924" t="s">
        <v>5069</v>
      </c>
      <c r="E924" s="10" t="s">
        <v>4241</v>
      </c>
      <c r="F924" s="10" t="s">
        <v>9706</v>
      </c>
    </row>
    <row r="925" spans="1:6" x14ac:dyDescent="0.25">
      <c r="A925" t="s">
        <v>673</v>
      </c>
      <c r="B925" t="s">
        <v>3124</v>
      </c>
      <c r="C925" s="20">
        <v>659</v>
      </c>
      <c r="D925" t="s">
        <v>5070</v>
      </c>
      <c r="E925" s="10" t="s">
        <v>4241</v>
      </c>
      <c r="F925" s="10" t="s">
        <v>9707</v>
      </c>
    </row>
    <row r="926" spans="1:6" x14ac:dyDescent="0.25">
      <c r="A926" t="s">
        <v>674</v>
      </c>
      <c r="B926" t="s">
        <v>3123</v>
      </c>
      <c r="C926" s="20">
        <v>4762</v>
      </c>
      <c r="D926" t="s">
        <v>5071</v>
      </c>
      <c r="E926" s="10" t="s">
        <v>7826</v>
      </c>
      <c r="F926" s="10" t="s">
        <v>9708</v>
      </c>
    </row>
    <row r="927" spans="1:6" x14ac:dyDescent="0.25">
      <c r="A927" t="s">
        <v>4008</v>
      </c>
      <c r="B927" t="s">
        <v>3123</v>
      </c>
      <c r="C927" s="20">
        <v>35</v>
      </c>
      <c r="D927" t="s">
        <v>12104</v>
      </c>
      <c r="E927" s="10" t="s">
        <v>12104</v>
      </c>
      <c r="F927" s="10" t="s">
        <v>12104</v>
      </c>
    </row>
    <row r="928" spans="1:6" x14ac:dyDescent="0.25">
      <c r="A928" t="s">
        <v>3355</v>
      </c>
      <c r="B928" t="s">
        <v>3123</v>
      </c>
      <c r="C928" s="20">
        <v>27</v>
      </c>
      <c r="D928" t="s">
        <v>5072</v>
      </c>
      <c r="E928" s="10" t="s">
        <v>4241</v>
      </c>
      <c r="F928" s="10" t="s">
        <v>9709</v>
      </c>
    </row>
    <row r="929" spans="1:6" x14ac:dyDescent="0.25">
      <c r="A929" t="s">
        <v>675</v>
      </c>
      <c r="B929" t="s">
        <v>3124</v>
      </c>
      <c r="C929" s="20">
        <v>167</v>
      </c>
      <c r="D929" t="s">
        <v>5073</v>
      </c>
      <c r="E929" s="10" t="s">
        <v>7827</v>
      </c>
      <c r="F929" s="10" t="s">
        <v>9710</v>
      </c>
    </row>
    <row r="930" spans="1:6" x14ac:dyDescent="0.25">
      <c r="A930" t="s">
        <v>676</v>
      </c>
      <c r="B930" t="s">
        <v>3123</v>
      </c>
      <c r="C930" s="20">
        <v>7632</v>
      </c>
      <c r="D930" t="s">
        <v>5074</v>
      </c>
      <c r="E930" s="10" t="s">
        <v>7828</v>
      </c>
      <c r="F930" s="10" t="s">
        <v>9711</v>
      </c>
    </row>
    <row r="931" spans="1:6" x14ac:dyDescent="0.25">
      <c r="A931" t="s">
        <v>3356</v>
      </c>
      <c r="B931" t="s">
        <v>3123</v>
      </c>
      <c r="C931" s="20">
        <v>73</v>
      </c>
      <c r="D931" t="s">
        <v>5075</v>
      </c>
      <c r="E931" s="10" t="s">
        <v>4241</v>
      </c>
      <c r="F931" s="10" t="s">
        <v>9712</v>
      </c>
    </row>
    <row r="932" spans="1:6" x14ac:dyDescent="0.25">
      <c r="A932" t="s">
        <v>677</v>
      </c>
      <c r="B932" t="s">
        <v>3123</v>
      </c>
      <c r="C932" s="20">
        <v>4123</v>
      </c>
      <c r="D932" t="s">
        <v>5076</v>
      </c>
      <c r="E932" s="10" t="s">
        <v>4682</v>
      </c>
      <c r="F932" s="10" t="s">
        <v>9713</v>
      </c>
    </row>
    <row r="933" spans="1:6" x14ac:dyDescent="0.25">
      <c r="A933" t="s">
        <v>4009</v>
      </c>
      <c r="B933" t="s">
        <v>3123</v>
      </c>
      <c r="C933" s="20"/>
      <c r="D933" t="s">
        <v>12104</v>
      </c>
      <c r="E933" s="10" t="s">
        <v>12104</v>
      </c>
      <c r="F933" s="10" t="s">
        <v>12104</v>
      </c>
    </row>
    <row r="934" spans="1:6" x14ac:dyDescent="0.25">
      <c r="A934" t="s">
        <v>678</v>
      </c>
      <c r="B934" t="s">
        <v>3123</v>
      </c>
      <c r="C934" s="20">
        <v>9336</v>
      </c>
      <c r="D934" t="s">
        <v>5077</v>
      </c>
      <c r="E934" s="10" t="s">
        <v>7829</v>
      </c>
      <c r="F934" s="10" t="s">
        <v>9714</v>
      </c>
    </row>
    <row r="935" spans="1:6" x14ac:dyDescent="0.25">
      <c r="A935" t="s">
        <v>679</v>
      </c>
      <c r="B935" t="s">
        <v>3124</v>
      </c>
      <c r="C935" s="20">
        <v>2177</v>
      </c>
      <c r="D935" t="s">
        <v>5078</v>
      </c>
      <c r="E935" s="10" t="s">
        <v>4241</v>
      </c>
      <c r="F935" s="10" t="s">
        <v>9715</v>
      </c>
    </row>
    <row r="936" spans="1:6" x14ac:dyDescent="0.25">
      <c r="A936" t="s">
        <v>680</v>
      </c>
      <c r="B936" t="s">
        <v>3123</v>
      </c>
      <c r="C936" s="20">
        <v>10832</v>
      </c>
      <c r="D936" t="s">
        <v>5079</v>
      </c>
      <c r="E936" s="10" t="s">
        <v>7830</v>
      </c>
      <c r="F936" s="10" t="s">
        <v>9716</v>
      </c>
    </row>
    <row r="937" spans="1:6" x14ac:dyDescent="0.25">
      <c r="A937" t="s">
        <v>681</v>
      </c>
      <c r="B937" t="s">
        <v>3124</v>
      </c>
      <c r="C937" s="20">
        <v>63</v>
      </c>
      <c r="D937" t="s">
        <v>5080</v>
      </c>
      <c r="E937" s="10" t="s">
        <v>4241</v>
      </c>
      <c r="F937" s="10" t="s">
        <v>9717</v>
      </c>
    </row>
    <row r="938" spans="1:6" x14ac:dyDescent="0.25">
      <c r="A938" t="s">
        <v>682</v>
      </c>
      <c r="B938" t="s">
        <v>3123</v>
      </c>
      <c r="C938" s="20">
        <v>6283</v>
      </c>
      <c r="D938" t="s">
        <v>5081</v>
      </c>
      <c r="E938" s="10" t="s">
        <v>7831</v>
      </c>
      <c r="F938" s="10" t="s">
        <v>9718</v>
      </c>
    </row>
    <row r="939" spans="1:6" x14ac:dyDescent="0.25">
      <c r="A939" t="s">
        <v>3357</v>
      </c>
      <c r="B939" t="s">
        <v>3123</v>
      </c>
      <c r="C939" s="20">
        <v>255</v>
      </c>
      <c r="D939" t="s">
        <v>5082</v>
      </c>
      <c r="E939" s="10" t="s">
        <v>4241</v>
      </c>
      <c r="F939" s="10" t="s">
        <v>9719</v>
      </c>
    </row>
    <row r="940" spans="1:6" x14ac:dyDescent="0.25">
      <c r="A940" t="s">
        <v>683</v>
      </c>
      <c r="B940" t="s">
        <v>3123</v>
      </c>
      <c r="C940" s="20">
        <v>3529</v>
      </c>
      <c r="D940" t="s">
        <v>5083</v>
      </c>
      <c r="E940" s="10" t="s">
        <v>7832</v>
      </c>
      <c r="F940" s="10" t="s">
        <v>9720</v>
      </c>
    </row>
    <row r="941" spans="1:6" x14ac:dyDescent="0.25">
      <c r="A941" t="s">
        <v>684</v>
      </c>
      <c r="B941" t="s">
        <v>3124</v>
      </c>
      <c r="C941" s="20">
        <v>2232</v>
      </c>
      <c r="D941" t="s">
        <v>5084</v>
      </c>
      <c r="E941" s="10" t="s">
        <v>4241</v>
      </c>
      <c r="F941" s="10" t="s">
        <v>9721</v>
      </c>
    </row>
    <row r="942" spans="1:6" x14ac:dyDescent="0.25">
      <c r="A942" t="s">
        <v>685</v>
      </c>
      <c r="B942" t="s">
        <v>3123</v>
      </c>
      <c r="C942" s="20">
        <v>838</v>
      </c>
      <c r="D942" t="s">
        <v>5085</v>
      </c>
      <c r="E942" s="10" t="s">
        <v>7833</v>
      </c>
      <c r="F942" s="10" t="s">
        <v>9722</v>
      </c>
    </row>
    <row r="943" spans="1:6" x14ac:dyDescent="0.25">
      <c r="A943" t="s">
        <v>686</v>
      </c>
      <c r="B943" t="s">
        <v>3124</v>
      </c>
      <c r="C943" s="20">
        <v>585</v>
      </c>
      <c r="D943" t="s">
        <v>5086</v>
      </c>
      <c r="E943" s="10" t="s">
        <v>4241</v>
      </c>
      <c r="F943" s="10" t="s">
        <v>9723</v>
      </c>
    </row>
    <row r="944" spans="1:6" x14ac:dyDescent="0.25">
      <c r="A944" t="s">
        <v>689</v>
      </c>
      <c r="B944" t="s">
        <v>3123</v>
      </c>
      <c r="C944" s="20">
        <v>14632</v>
      </c>
      <c r="D944" t="s">
        <v>5087</v>
      </c>
      <c r="E944" s="10" t="s">
        <v>6651</v>
      </c>
      <c r="F944" s="10" t="s">
        <v>9724</v>
      </c>
    </row>
    <row r="945" spans="1:6" x14ac:dyDescent="0.25">
      <c r="A945" t="s">
        <v>690</v>
      </c>
      <c r="B945" t="s">
        <v>3124</v>
      </c>
      <c r="C945" s="20">
        <v>1547</v>
      </c>
      <c r="D945" t="s">
        <v>5088</v>
      </c>
      <c r="E945" s="10" t="s">
        <v>4241</v>
      </c>
      <c r="F945" s="10" t="s">
        <v>9725</v>
      </c>
    </row>
    <row r="946" spans="1:6" x14ac:dyDescent="0.25">
      <c r="A946" t="s">
        <v>3358</v>
      </c>
      <c r="B946" t="s">
        <v>3123</v>
      </c>
      <c r="C946" s="20">
        <v>13742</v>
      </c>
      <c r="D946" t="s">
        <v>5089</v>
      </c>
      <c r="E946" s="10" t="s">
        <v>7834</v>
      </c>
      <c r="F946" s="10" t="s">
        <v>9726</v>
      </c>
    </row>
    <row r="947" spans="1:6" x14ac:dyDescent="0.25">
      <c r="A947" t="s">
        <v>692</v>
      </c>
      <c r="B947" t="s">
        <v>3124</v>
      </c>
      <c r="C947" s="20">
        <v>2535</v>
      </c>
      <c r="D947" t="s">
        <v>5090</v>
      </c>
      <c r="E947" s="10" t="s">
        <v>4241</v>
      </c>
      <c r="F947" s="10" t="s">
        <v>9727</v>
      </c>
    </row>
    <row r="948" spans="1:6" x14ac:dyDescent="0.25">
      <c r="A948" t="s">
        <v>693</v>
      </c>
      <c r="B948" t="s">
        <v>3123</v>
      </c>
      <c r="C948" s="20">
        <v>1084</v>
      </c>
      <c r="D948" t="s">
        <v>5091</v>
      </c>
      <c r="E948" s="10" t="s">
        <v>7835</v>
      </c>
      <c r="F948" s="10" t="s">
        <v>9728</v>
      </c>
    </row>
    <row r="949" spans="1:6" x14ac:dyDescent="0.25">
      <c r="A949" t="s">
        <v>694</v>
      </c>
      <c r="B949" t="s">
        <v>3124</v>
      </c>
      <c r="C949" s="20">
        <v>1192</v>
      </c>
      <c r="D949" t="s">
        <v>5092</v>
      </c>
      <c r="E949" s="10" t="s">
        <v>4241</v>
      </c>
      <c r="F949" s="10" t="s">
        <v>9729</v>
      </c>
    </row>
    <row r="950" spans="1:6" x14ac:dyDescent="0.25">
      <c r="A950" t="s">
        <v>3359</v>
      </c>
      <c r="B950" t="s">
        <v>3123</v>
      </c>
      <c r="C950" s="20">
        <v>88</v>
      </c>
      <c r="D950" t="s">
        <v>5093</v>
      </c>
      <c r="E950" s="10" t="s">
        <v>4241</v>
      </c>
      <c r="F950" s="10" t="s">
        <v>9730</v>
      </c>
    </row>
    <row r="951" spans="1:6" x14ac:dyDescent="0.25">
      <c r="A951" t="s">
        <v>695</v>
      </c>
      <c r="B951" t="s">
        <v>3123</v>
      </c>
      <c r="C951" s="20">
        <v>972</v>
      </c>
      <c r="D951" t="s">
        <v>5094</v>
      </c>
      <c r="E951" s="10" t="s">
        <v>7836</v>
      </c>
      <c r="F951" s="10" t="s">
        <v>9731</v>
      </c>
    </row>
    <row r="952" spans="1:6" x14ac:dyDescent="0.25">
      <c r="A952" t="s">
        <v>3360</v>
      </c>
      <c r="B952" t="s">
        <v>3124</v>
      </c>
      <c r="C952" s="20">
        <v>122</v>
      </c>
      <c r="D952" t="s">
        <v>5095</v>
      </c>
      <c r="E952" s="10" t="s">
        <v>4241</v>
      </c>
      <c r="F952" s="10" t="s">
        <v>9732</v>
      </c>
    </row>
    <row r="953" spans="1:6" x14ac:dyDescent="0.25">
      <c r="A953" t="s">
        <v>696</v>
      </c>
      <c r="B953" t="s">
        <v>3124</v>
      </c>
      <c r="C953" s="20">
        <v>81</v>
      </c>
      <c r="D953" t="s">
        <v>5096</v>
      </c>
      <c r="E953" s="10" t="s">
        <v>4241</v>
      </c>
      <c r="F953" s="10" t="s">
        <v>9733</v>
      </c>
    </row>
    <row r="954" spans="1:6" x14ac:dyDescent="0.25">
      <c r="A954" t="s">
        <v>697</v>
      </c>
      <c r="B954" t="s">
        <v>3123</v>
      </c>
      <c r="C954" s="20">
        <v>6391</v>
      </c>
      <c r="D954" t="s">
        <v>5097</v>
      </c>
      <c r="E954" s="10" t="s">
        <v>7837</v>
      </c>
      <c r="F954" s="10" t="s">
        <v>8270</v>
      </c>
    </row>
    <row r="955" spans="1:6" x14ac:dyDescent="0.25">
      <c r="A955" t="s">
        <v>3361</v>
      </c>
      <c r="B955" t="s">
        <v>3123</v>
      </c>
      <c r="C955" s="20">
        <v>250</v>
      </c>
      <c r="D955" t="s">
        <v>5098</v>
      </c>
      <c r="E955" s="10" t="s">
        <v>7838</v>
      </c>
      <c r="F955" s="10" t="s">
        <v>9734</v>
      </c>
    </row>
    <row r="956" spans="1:6" x14ac:dyDescent="0.25">
      <c r="A956" t="s">
        <v>3362</v>
      </c>
      <c r="B956" t="s">
        <v>3124</v>
      </c>
      <c r="C956" s="20">
        <v>1073</v>
      </c>
      <c r="D956" t="s">
        <v>5099</v>
      </c>
      <c r="E956" s="10" t="s">
        <v>4241</v>
      </c>
      <c r="F956" s="10" t="s">
        <v>9735</v>
      </c>
    </row>
    <row r="957" spans="1:6" x14ac:dyDescent="0.25">
      <c r="A957" t="s">
        <v>3363</v>
      </c>
      <c r="B957" t="s">
        <v>3124</v>
      </c>
      <c r="C957" s="20">
        <v>1290</v>
      </c>
      <c r="D957" t="s">
        <v>5100</v>
      </c>
      <c r="E957" s="10" t="s">
        <v>4241</v>
      </c>
      <c r="F957" s="10" t="s">
        <v>9736</v>
      </c>
    </row>
    <row r="958" spans="1:6" x14ac:dyDescent="0.25">
      <c r="A958" t="s">
        <v>698</v>
      </c>
      <c r="B958" t="s">
        <v>3123</v>
      </c>
      <c r="C958" s="20">
        <v>1337</v>
      </c>
      <c r="D958" t="s">
        <v>5101</v>
      </c>
      <c r="E958" s="10" t="s">
        <v>7839</v>
      </c>
      <c r="F958" s="10" t="s">
        <v>9737</v>
      </c>
    </row>
    <row r="959" spans="1:6" x14ac:dyDescent="0.25">
      <c r="A959" t="s">
        <v>699</v>
      </c>
      <c r="B959" t="s">
        <v>3124</v>
      </c>
      <c r="C959" s="20">
        <v>1977</v>
      </c>
      <c r="D959" t="s">
        <v>5102</v>
      </c>
      <c r="E959" s="10" t="s">
        <v>7525</v>
      </c>
      <c r="F959" s="10" t="s">
        <v>9738</v>
      </c>
    </row>
    <row r="960" spans="1:6" x14ac:dyDescent="0.25">
      <c r="A960" t="s">
        <v>700</v>
      </c>
      <c r="B960" t="s">
        <v>3124</v>
      </c>
      <c r="C960" s="20">
        <v>43</v>
      </c>
      <c r="D960" t="s">
        <v>5103</v>
      </c>
      <c r="E960" s="10" t="s">
        <v>4241</v>
      </c>
      <c r="F960" s="10" t="s">
        <v>9739</v>
      </c>
    </row>
    <row r="961" spans="1:6" x14ac:dyDescent="0.25">
      <c r="A961" t="s">
        <v>701</v>
      </c>
      <c r="B961" t="s">
        <v>3124</v>
      </c>
      <c r="C961" s="20">
        <v>3181</v>
      </c>
      <c r="D961" t="s">
        <v>5104</v>
      </c>
      <c r="E961" s="10" t="s">
        <v>4241</v>
      </c>
      <c r="F961" s="10" t="s">
        <v>9740</v>
      </c>
    </row>
    <row r="962" spans="1:6" x14ac:dyDescent="0.25">
      <c r="A962" t="s">
        <v>702</v>
      </c>
      <c r="B962" t="s">
        <v>3124</v>
      </c>
      <c r="C962" s="20">
        <v>1729</v>
      </c>
      <c r="D962" t="s">
        <v>5105</v>
      </c>
      <c r="E962" s="10" t="s">
        <v>4241</v>
      </c>
      <c r="F962" s="10" t="s">
        <v>9741</v>
      </c>
    </row>
    <row r="963" spans="1:6" x14ac:dyDescent="0.25">
      <c r="A963" t="s">
        <v>703</v>
      </c>
      <c r="B963" t="s">
        <v>3124</v>
      </c>
      <c r="C963" s="20">
        <v>195</v>
      </c>
      <c r="D963" t="s">
        <v>5106</v>
      </c>
      <c r="E963" s="10" t="s">
        <v>4241</v>
      </c>
      <c r="F963" s="10" t="s">
        <v>9742</v>
      </c>
    </row>
    <row r="964" spans="1:6" x14ac:dyDescent="0.25">
      <c r="A964" t="s">
        <v>704</v>
      </c>
      <c r="B964" t="s">
        <v>3124</v>
      </c>
      <c r="C964" s="20">
        <v>297</v>
      </c>
      <c r="D964" t="s">
        <v>5107</v>
      </c>
      <c r="E964" s="10" t="s">
        <v>4241</v>
      </c>
      <c r="F964" s="10" t="s">
        <v>9743</v>
      </c>
    </row>
    <row r="965" spans="1:6" x14ac:dyDescent="0.25">
      <c r="A965" t="s">
        <v>705</v>
      </c>
      <c r="B965" t="s">
        <v>3124</v>
      </c>
      <c r="C965" s="20">
        <v>1483</v>
      </c>
      <c r="D965" t="s">
        <v>5108</v>
      </c>
      <c r="E965" s="10" t="s">
        <v>4241</v>
      </c>
      <c r="F965" s="10" t="s">
        <v>9744</v>
      </c>
    </row>
    <row r="966" spans="1:6" x14ac:dyDescent="0.25">
      <c r="A966" t="s">
        <v>4010</v>
      </c>
      <c r="B966" t="s">
        <v>3124</v>
      </c>
      <c r="C966" s="20"/>
      <c r="D966" t="s">
        <v>12104</v>
      </c>
      <c r="E966" s="10" t="s">
        <v>12104</v>
      </c>
      <c r="F966" s="10" t="s">
        <v>12104</v>
      </c>
    </row>
    <row r="967" spans="1:6" x14ac:dyDescent="0.25">
      <c r="A967" t="s">
        <v>706</v>
      </c>
      <c r="B967" t="s">
        <v>3123</v>
      </c>
      <c r="C967" s="20">
        <v>487</v>
      </c>
      <c r="D967" t="s">
        <v>5109</v>
      </c>
      <c r="E967" s="10" t="s">
        <v>4241</v>
      </c>
      <c r="F967" s="10" t="s">
        <v>9745</v>
      </c>
    </row>
    <row r="968" spans="1:6" x14ac:dyDescent="0.25">
      <c r="A968" t="s">
        <v>3364</v>
      </c>
      <c r="B968" t="s">
        <v>3124</v>
      </c>
      <c r="C968" s="20">
        <v>64</v>
      </c>
      <c r="D968" t="s">
        <v>5110</v>
      </c>
      <c r="E968" s="10" t="s">
        <v>4241</v>
      </c>
      <c r="F968" s="10" t="s">
        <v>9746</v>
      </c>
    </row>
    <row r="969" spans="1:6" x14ac:dyDescent="0.25">
      <c r="A969" t="s">
        <v>707</v>
      </c>
      <c r="B969" t="s">
        <v>3124</v>
      </c>
      <c r="C969" s="20">
        <v>4334</v>
      </c>
      <c r="D969" t="s">
        <v>5111</v>
      </c>
      <c r="E969" s="10" t="s">
        <v>4241</v>
      </c>
      <c r="F969" s="10" t="s">
        <v>9747</v>
      </c>
    </row>
    <row r="970" spans="1:6" x14ac:dyDescent="0.25">
      <c r="A970" t="s">
        <v>708</v>
      </c>
      <c r="B970" t="s">
        <v>3124</v>
      </c>
      <c r="C970" s="20">
        <v>2007</v>
      </c>
      <c r="D970" t="s">
        <v>5112</v>
      </c>
      <c r="E970" s="10" t="s">
        <v>4241</v>
      </c>
      <c r="F970" s="10" t="s">
        <v>9748</v>
      </c>
    </row>
    <row r="971" spans="1:6" x14ac:dyDescent="0.25">
      <c r="A971" t="s">
        <v>709</v>
      </c>
      <c r="B971" t="s">
        <v>3124</v>
      </c>
      <c r="C971" s="20">
        <v>22922</v>
      </c>
      <c r="D971" t="s">
        <v>5113</v>
      </c>
      <c r="E971" s="10" t="s">
        <v>7840</v>
      </c>
      <c r="F971" s="10" t="s">
        <v>9749</v>
      </c>
    </row>
    <row r="972" spans="1:6" x14ac:dyDescent="0.25">
      <c r="A972" t="s">
        <v>710</v>
      </c>
      <c r="B972" t="s">
        <v>3124</v>
      </c>
      <c r="C972" s="20">
        <v>3084</v>
      </c>
      <c r="D972" t="s">
        <v>5114</v>
      </c>
      <c r="E972" s="10" t="s">
        <v>4241</v>
      </c>
      <c r="F972" s="10" t="s">
        <v>9750</v>
      </c>
    </row>
    <row r="973" spans="1:6" x14ac:dyDescent="0.25">
      <c r="A973" t="s">
        <v>711</v>
      </c>
      <c r="B973" t="s">
        <v>3124</v>
      </c>
      <c r="C973" s="20">
        <v>15383</v>
      </c>
      <c r="D973" t="s">
        <v>5115</v>
      </c>
      <c r="E973" s="10" t="s">
        <v>4241</v>
      </c>
      <c r="F973" s="10" t="s">
        <v>9751</v>
      </c>
    </row>
    <row r="974" spans="1:6" x14ac:dyDescent="0.25">
      <c r="A974" t="s">
        <v>712</v>
      </c>
      <c r="B974" t="s">
        <v>3124</v>
      </c>
      <c r="C974" s="20">
        <v>1081</v>
      </c>
      <c r="D974" t="s">
        <v>5116</v>
      </c>
      <c r="E974" s="10" t="s">
        <v>4241</v>
      </c>
      <c r="F974" s="10" t="s">
        <v>9752</v>
      </c>
    </row>
    <row r="975" spans="1:6" x14ac:dyDescent="0.25">
      <c r="A975" t="s">
        <v>713</v>
      </c>
      <c r="B975" t="s">
        <v>3124</v>
      </c>
      <c r="C975" s="20">
        <v>9439</v>
      </c>
      <c r="D975" t="s">
        <v>5117</v>
      </c>
      <c r="E975" s="10" t="s">
        <v>4241</v>
      </c>
      <c r="F975" s="10" t="s">
        <v>9753</v>
      </c>
    </row>
    <row r="976" spans="1:6" x14ac:dyDescent="0.25">
      <c r="A976" t="s">
        <v>714</v>
      </c>
      <c r="B976" t="s">
        <v>3123</v>
      </c>
      <c r="C976" s="20">
        <v>3530</v>
      </c>
      <c r="D976" t="s">
        <v>5118</v>
      </c>
      <c r="E976" s="10" t="s">
        <v>5790</v>
      </c>
      <c r="F976" s="10" t="s">
        <v>9754</v>
      </c>
    </row>
    <row r="977" spans="1:6" x14ac:dyDescent="0.25">
      <c r="A977" t="s">
        <v>3365</v>
      </c>
      <c r="B977" t="s">
        <v>3123</v>
      </c>
      <c r="C977" s="20">
        <v>155</v>
      </c>
      <c r="D977" t="s">
        <v>5119</v>
      </c>
      <c r="E977" s="10" t="s">
        <v>4241</v>
      </c>
      <c r="F977" s="10" t="s">
        <v>9755</v>
      </c>
    </row>
    <row r="978" spans="1:6" x14ac:dyDescent="0.25">
      <c r="A978" t="s">
        <v>715</v>
      </c>
      <c r="B978" t="s">
        <v>3123</v>
      </c>
      <c r="C978" s="20">
        <v>5812</v>
      </c>
      <c r="D978" t="s">
        <v>5120</v>
      </c>
      <c r="E978" s="10" t="s">
        <v>7841</v>
      </c>
      <c r="F978" s="10" t="s">
        <v>9756</v>
      </c>
    </row>
    <row r="979" spans="1:6" x14ac:dyDescent="0.25">
      <c r="A979" t="s">
        <v>716</v>
      </c>
      <c r="B979" t="s">
        <v>3123</v>
      </c>
      <c r="C979" s="20">
        <v>1663</v>
      </c>
      <c r="D979" t="s">
        <v>5121</v>
      </c>
      <c r="E979" s="10" t="s">
        <v>4413</v>
      </c>
      <c r="F979" s="10" t="s">
        <v>9757</v>
      </c>
    </row>
    <row r="980" spans="1:6" x14ac:dyDescent="0.25">
      <c r="A980" t="s">
        <v>3366</v>
      </c>
      <c r="B980" t="s">
        <v>3124</v>
      </c>
      <c r="C980" s="20">
        <v>99</v>
      </c>
      <c r="D980" t="s">
        <v>5122</v>
      </c>
      <c r="E980" s="10" t="s">
        <v>4241</v>
      </c>
      <c r="F980" s="10" t="s">
        <v>9758</v>
      </c>
    </row>
    <row r="981" spans="1:6" x14ac:dyDescent="0.25">
      <c r="A981" t="s">
        <v>762</v>
      </c>
      <c r="B981" t="s">
        <v>3123</v>
      </c>
      <c r="C981" s="20">
        <v>184</v>
      </c>
      <c r="D981" t="s">
        <v>5123</v>
      </c>
      <c r="E981" s="10" t="s">
        <v>7842</v>
      </c>
      <c r="F981" s="10" t="s">
        <v>9759</v>
      </c>
    </row>
    <row r="982" spans="1:6" x14ac:dyDescent="0.25">
      <c r="A982" t="s">
        <v>717</v>
      </c>
      <c r="B982" t="s">
        <v>3124</v>
      </c>
      <c r="C982" s="20">
        <v>1074</v>
      </c>
      <c r="D982" t="s">
        <v>5124</v>
      </c>
      <c r="E982" s="10" t="s">
        <v>4241</v>
      </c>
      <c r="F982" s="10" t="s">
        <v>9760</v>
      </c>
    </row>
    <row r="983" spans="1:6" x14ac:dyDescent="0.25">
      <c r="A983" t="s">
        <v>718</v>
      </c>
      <c r="B983" t="s">
        <v>3123</v>
      </c>
      <c r="C983" s="20">
        <v>752</v>
      </c>
      <c r="D983" t="s">
        <v>5125</v>
      </c>
      <c r="E983" s="10" t="s">
        <v>7843</v>
      </c>
      <c r="F983" s="10" t="s">
        <v>9761</v>
      </c>
    </row>
    <row r="984" spans="1:6" x14ac:dyDescent="0.25">
      <c r="A984" t="s">
        <v>719</v>
      </c>
      <c r="B984" t="s">
        <v>3123</v>
      </c>
      <c r="C984" s="20">
        <v>26309</v>
      </c>
      <c r="D984" t="s">
        <v>5126</v>
      </c>
      <c r="E984" s="10" t="s">
        <v>7844</v>
      </c>
      <c r="F984" s="10" t="s">
        <v>9762</v>
      </c>
    </row>
    <row r="985" spans="1:6" x14ac:dyDescent="0.25">
      <c r="A985" t="s">
        <v>720</v>
      </c>
      <c r="B985" t="s">
        <v>3123</v>
      </c>
      <c r="C985" s="20">
        <v>2124</v>
      </c>
      <c r="D985" t="s">
        <v>5127</v>
      </c>
      <c r="E985" s="10" t="s">
        <v>7845</v>
      </c>
      <c r="F985" s="10" t="s">
        <v>9763</v>
      </c>
    </row>
    <row r="986" spans="1:6" x14ac:dyDescent="0.25">
      <c r="A986" t="s">
        <v>721</v>
      </c>
      <c r="B986" t="s">
        <v>3123</v>
      </c>
      <c r="C986" s="20">
        <v>2414</v>
      </c>
      <c r="D986" t="s">
        <v>5128</v>
      </c>
      <c r="E986" s="10" t="s">
        <v>7846</v>
      </c>
      <c r="F986" s="10" t="s">
        <v>4455</v>
      </c>
    </row>
    <row r="987" spans="1:6" x14ac:dyDescent="0.25">
      <c r="A987" t="s">
        <v>722</v>
      </c>
      <c r="B987" t="s">
        <v>3123</v>
      </c>
      <c r="C987" s="20">
        <v>4346</v>
      </c>
      <c r="D987" t="s">
        <v>5129</v>
      </c>
      <c r="E987" s="10" t="s">
        <v>7847</v>
      </c>
      <c r="F987" s="10" t="s">
        <v>7495</v>
      </c>
    </row>
    <row r="988" spans="1:6" x14ac:dyDescent="0.25">
      <c r="A988" t="s">
        <v>723</v>
      </c>
      <c r="B988" t="s">
        <v>3123</v>
      </c>
      <c r="C988" s="20">
        <v>2375</v>
      </c>
      <c r="D988" t="s">
        <v>5130</v>
      </c>
      <c r="E988" s="10" t="s">
        <v>7848</v>
      </c>
      <c r="F988" s="10" t="s">
        <v>4660</v>
      </c>
    </row>
    <row r="989" spans="1:6" x14ac:dyDescent="0.25">
      <c r="A989" t="s">
        <v>3367</v>
      </c>
      <c r="B989" t="s">
        <v>3123</v>
      </c>
      <c r="C989" s="20">
        <v>19256</v>
      </c>
      <c r="D989" t="s">
        <v>5131</v>
      </c>
      <c r="E989" s="10" t="s">
        <v>7849</v>
      </c>
      <c r="F989" s="10" t="s">
        <v>9764</v>
      </c>
    </row>
    <row r="990" spans="1:6" x14ac:dyDescent="0.25">
      <c r="A990" t="s">
        <v>724</v>
      </c>
      <c r="B990" t="s">
        <v>3123</v>
      </c>
      <c r="C990" s="20">
        <v>4565</v>
      </c>
      <c r="D990" t="s">
        <v>5132</v>
      </c>
      <c r="E990" s="10" t="s">
        <v>7850</v>
      </c>
      <c r="F990" s="10" t="s">
        <v>9765</v>
      </c>
    </row>
    <row r="991" spans="1:6" x14ac:dyDescent="0.25">
      <c r="A991" t="s">
        <v>725</v>
      </c>
      <c r="B991" t="s">
        <v>3123</v>
      </c>
      <c r="C991" s="20">
        <v>246</v>
      </c>
      <c r="D991" t="s">
        <v>5133</v>
      </c>
      <c r="E991" s="10" t="s">
        <v>4241</v>
      </c>
      <c r="F991" s="10" t="s">
        <v>9766</v>
      </c>
    </row>
    <row r="992" spans="1:6" x14ac:dyDescent="0.25">
      <c r="A992" t="s">
        <v>726</v>
      </c>
      <c r="B992" t="s">
        <v>3123</v>
      </c>
      <c r="C992" s="20">
        <v>6349</v>
      </c>
      <c r="D992" t="s">
        <v>5134</v>
      </c>
      <c r="E992" s="10" t="s">
        <v>7851</v>
      </c>
      <c r="F992" s="10" t="s">
        <v>9767</v>
      </c>
    </row>
    <row r="993" spans="1:6" x14ac:dyDescent="0.25">
      <c r="A993" t="s">
        <v>727</v>
      </c>
      <c r="B993" t="s">
        <v>3123</v>
      </c>
      <c r="C993" s="20">
        <v>12792</v>
      </c>
      <c r="D993" t="s">
        <v>5135</v>
      </c>
      <c r="E993" s="10" t="s">
        <v>7852</v>
      </c>
      <c r="F993" s="10" t="s">
        <v>9768</v>
      </c>
    </row>
    <row r="994" spans="1:6" x14ac:dyDescent="0.25">
      <c r="A994" t="s">
        <v>728</v>
      </c>
      <c r="B994" t="s">
        <v>3124</v>
      </c>
      <c r="C994" s="20">
        <v>1080</v>
      </c>
      <c r="D994" t="s">
        <v>5136</v>
      </c>
      <c r="E994" s="10" t="s">
        <v>4241</v>
      </c>
      <c r="F994" s="10" t="s">
        <v>9769</v>
      </c>
    </row>
    <row r="995" spans="1:6" x14ac:dyDescent="0.25">
      <c r="A995" t="s">
        <v>3368</v>
      </c>
      <c r="B995" t="s">
        <v>3123</v>
      </c>
      <c r="C995" s="20">
        <v>113</v>
      </c>
      <c r="D995" t="s">
        <v>5137</v>
      </c>
      <c r="E995" s="10" t="s">
        <v>4241</v>
      </c>
      <c r="F995" s="10" t="s">
        <v>9770</v>
      </c>
    </row>
    <row r="996" spans="1:6" x14ac:dyDescent="0.25">
      <c r="A996" t="s">
        <v>729</v>
      </c>
      <c r="B996" t="s">
        <v>3124</v>
      </c>
      <c r="C996" s="20">
        <v>502</v>
      </c>
      <c r="D996" t="s">
        <v>5138</v>
      </c>
      <c r="E996" s="10" t="s">
        <v>4241</v>
      </c>
      <c r="F996" s="10" t="s">
        <v>9771</v>
      </c>
    </row>
    <row r="997" spans="1:6" x14ac:dyDescent="0.25">
      <c r="A997" t="s">
        <v>730</v>
      </c>
      <c r="B997" t="s">
        <v>3123</v>
      </c>
      <c r="C997" s="20">
        <v>3620</v>
      </c>
      <c r="D997" t="s">
        <v>5139</v>
      </c>
      <c r="E997" s="10" t="s">
        <v>7853</v>
      </c>
      <c r="F997" s="10" t="s">
        <v>9772</v>
      </c>
    </row>
    <row r="998" spans="1:6" x14ac:dyDescent="0.25">
      <c r="A998" t="s">
        <v>3369</v>
      </c>
      <c r="B998" t="s">
        <v>3123</v>
      </c>
      <c r="C998" s="20">
        <v>127</v>
      </c>
      <c r="D998" t="s">
        <v>5140</v>
      </c>
      <c r="E998" s="10" t="s">
        <v>7854</v>
      </c>
      <c r="F998" s="10" t="s">
        <v>9773</v>
      </c>
    </row>
    <row r="999" spans="1:6" x14ac:dyDescent="0.25">
      <c r="A999" t="s">
        <v>731</v>
      </c>
      <c r="B999" t="s">
        <v>3123</v>
      </c>
      <c r="C999" s="20">
        <v>4793</v>
      </c>
      <c r="D999" t="s">
        <v>5141</v>
      </c>
      <c r="E999" s="10" t="s">
        <v>7855</v>
      </c>
      <c r="F999" s="10" t="s">
        <v>9774</v>
      </c>
    </row>
    <row r="1000" spans="1:6" x14ac:dyDescent="0.25">
      <c r="A1000" t="s">
        <v>732</v>
      </c>
      <c r="B1000" t="s">
        <v>3123</v>
      </c>
      <c r="C1000" s="20">
        <v>10647</v>
      </c>
      <c r="D1000" t="s">
        <v>5142</v>
      </c>
      <c r="E1000" s="10" t="s">
        <v>7856</v>
      </c>
      <c r="F1000" s="10" t="s">
        <v>9775</v>
      </c>
    </row>
    <row r="1001" spans="1:6" x14ac:dyDescent="0.25">
      <c r="A1001" t="s">
        <v>733</v>
      </c>
      <c r="B1001" t="s">
        <v>3123</v>
      </c>
      <c r="C1001" s="20">
        <v>3164</v>
      </c>
      <c r="D1001" t="s">
        <v>5143</v>
      </c>
      <c r="E1001" s="10" t="s">
        <v>7857</v>
      </c>
      <c r="F1001" s="10" t="s">
        <v>9776</v>
      </c>
    </row>
    <row r="1002" spans="1:6" x14ac:dyDescent="0.25">
      <c r="A1002" t="s">
        <v>734</v>
      </c>
      <c r="B1002" t="s">
        <v>3123</v>
      </c>
      <c r="C1002" s="20">
        <v>7559</v>
      </c>
      <c r="D1002" t="s">
        <v>5144</v>
      </c>
      <c r="E1002" s="10" t="s">
        <v>7185</v>
      </c>
      <c r="F1002" s="10" t="s">
        <v>9777</v>
      </c>
    </row>
    <row r="1003" spans="1:6" x14ac:dyDescent="0.25">
      <c r="A1003" t="s">
        <v>735</v>
      </c>
      <c r="B1003" t="s">
        <v>3123</v>
      </c>
      <c r="C1003" s="20">
        <v>4959</v>
      </c>
      <c r="D1003" t="s">
        <v>5145</v>
      </c>
      <c r="E1003" s="10" t="s">
        <v>7858</v>
      </c>
      <c r="F1003" s="10" t="s">
        <v>9778</v>
      </c>
    </row>
    <row r="1004" spans="1:6" x14ac:dyDescent="0.25">
      <c r="A1004" t="s">
        <v>736</v>
      </c>
      <c r="B1004" t="s">
        <v>3123</v>
      </c>
      <c r="C1004" s="20">
        <v>13969</v>
      </c>
      <c r="D1004" t="s">
        <v>5146</v>
      </c>
      <c r="E1004" s="10" t="s">
        <v>7859</v>
      </c>
      <c r="F1004" s="10" t="s">
        <v>9779</v>
      </c>
    </row>
    <row r="1005" spans="1:6" x14ac:dyDescent="0.25">
      <c r="A1005" t="s">
        <v>737</v>
      </c>
      <c r="B1005" t="s">
        <v>3123</v>
      </c>
      <c r="C1005" s="20">
        <v>1684</v>
      </c>
      <c r="D1005" t="s">
        <v>5147</v>
      </c>
      <c r="E1005" s="10" t="s">
        <v>7860</v>
      </c>
      <c r="F1005" s="10" t="s">
        <v>9780</v>
      </c>
    </row>
    <row r="1006" spans="1:6" x14ac:dyDescent="0.25">
      <c r="A1006" t="s">
        <v>738</v>
      </c>
      <c r="B1006" t="s">
        <v>3124</v>
      </c>
      <c r="C1006" s="20">
        <v>1528</v>
      </c>
      <c r="D1006" t="s">
        <v>5148</v>
      </c>
      <c r="E1006" s="10" t="s">
        <v>4241</v>
      </c>
      <c r="F1006" s="10" t="s">
        <v>9781</v>
      </c>
    </row>
    <row r="1007" spans="1:6" x14ac:dyDescent="0.25">
      <c r="A1007" t="s">
        <v>739</v>
      </c>
      <c r="B1007" t="s">
        <v>3123</v>
      </c>
      <c r="C1007" s="20">
        <v>17261</v>
      </c>
      <c r="D1007" t="s">
        <v>5149</v>
      </c>
      <c r="E1007" s="10" t="s">
        <v>7861</v>
      </c>
      <c r="F1007" s="10" t="s">
        <v>4701</v>
      </c>
    </row>
    <row r="1008" spans="1:6" x14ac:dyDescent="0.25">
      <c r="A1008" t="s">
        <v>740</v>
      </c>
      <c r="B1008" t="s">
        <v>3124</v>
      </c>
      <c r="C1008" s="20">
        <v>940</v>
      </c>
      <c r="D1008" t="s">
        <v>5150</v>
      </c>
      <c r="E1008" s="10" t="s">
        <v>4241</v>
      </c>
      <c r="F1008" s="10" t="s">
        <v>9782</v>
      </c>
    </row>
    <row r="1009" spans="1:6" x14ac:dyDescent="0.25">
      <c r="A1009" t="s">
        <v>741</v>
      </c>
      <c r="B1009" t="s">
        <v>3123</v>
      </c>
      <c r="C1009" s="20">
        <v>4215</v>
      </c>
      <c r="D1009" t="s">
        <v>5151</v>
      </c>
      <c r="E1009" s="10" t="s">
        <v>7862</v>
      </c>
      <c r="F1009" s="10" t="s">
        <v>9783</v>
      </c>
    </row>
    <row r="1010" spans="1:6" x14ac:dyDescent="0.25">
      <c r="A1010" t="s">
        <v>742</v>
      </c>
      <c r="B1010" t="s">
        <v>3123</v>
      </c>
      <c r="C1010" s="20">
        <v>1716</v>
      </c>
      <c r="D1010" t="s">
        <v>5152</v>
      </c>
      <c r="E1010" s="10" t="s">
        <v>7863</v>
      </c>
      <c r="F1010" s="10" t="s">
        <v>7772</v>
      </c>
    </row>
    <row r="1011" spans="1:6" x14ac:dyDescent="0.25">
      <c r="A1011" t="s">
        <v>3370</v>
      </c>
      <c r="B1011" t="s">
        <v>3123</v>
      </c>
      <c r="C1011" s="20">
        <v>326</v>
      </c>
      <c r="D1011" t="s">
        <v>4698</v>
      </c>
      <c r="E1011" s="10" t="s">
        <v>7106</v>
      </c>
      <c r="F1011" s="10" t="s">
        <v>4715</v>
      </c>
    </row>
    <row r="1012" spans="1:6" x14ac:dyDescent="0.25">
      <c r="A1012" t="s">
        <v>3371</v>
      </c>
      <c r="B1012" t="s">
        <v>3123</v>
      </c>
      <c r="C1012" s="20">
        <v>318</v>
      </c>
      <c r="D1012" t="s">
        <v>5153</v>
      </c>
      <c r="E1012" s="10" t="s">
        <v>7864</v>
      </c>
      <c r="F1012" s="10" t="s">
        <v>9784</v>
      </c>
    </row>
    <row r="1013" spans="1:6" x14ac:dyDescent="0.25">
      <c r="A1013" t="s">
        <v>743</v>
      </c>
      <c r="B1013" t="s">
        <v>3123</v>
      </c>
      <c r="C1013" s="20">
        <v>1145</v>
      </c>
      <c r="D1013" t="s">
        <v>5154</v>
      </c>
      <c r="E1013" s="10" t="s">
        <v>7865</v>
      </c>
      <c r="F1013" s="10" t="s">
        <v>9785</v>
      </c>
    </row>
    <row r="1014" spans="1:6" x14ac:dyDescent="0.25">
      <c r="A1014" t="s">
        <v>744</v>
      </c>
      <c r="B1014" t="s">
        <v>3123</v>
      </c>
      <c r="C1014" s="20">
        <v>2482</v>
      </c>
      <c r="D1014" t="s">
        <v>5155</v>
      </c>
      <c r="E1014" s="10" t="s">
        <v>7866</v>
      </c>
      <c r="F1014" s="10" t="s">
        <v>4701</v>
      </c>
    </row>
    <row r="1015" spans="1:6" x14ac:dyDescent="0.25">
      <c r="A1015" t="s">
        <v>745</v>
      </c>
      <c r="B1015" t="s">
        <v>3123</v>
      </c>
      <c r="C1015" s="20">
        <v>417</v>
      </c>
      <c r="D1015" t="s">
        <v>5156</v>
      </c>
      <c r="E1015" s="10" t="s">
        <v>7867</v>
      </c>
      <c r="F1015" s="10" t="s">
        <v>9786</v>
      </c>
    </row>
    <row r="1016" spans="1:6" x14ac:dyDescent="0.25">
      <c r="A1016" t="s">
        <v>3372</v>
      </c>
      <c r="B1016" t="s">
        <v>3123</v>
      </c>
      <c r="C1016" s="20">
        <v>6</v>
      </c>
      <c r="D1016" t="s">
        <v>5157</v>
      </c>
      <c r="E1016" s="10" t="s">
        <v>4241</v>
      </c>
      <c r="F1016" s="10" t="s">
        <v>6619</v>
      </c>
    </row>
    <row r="1017" spans="1:6" x14ac:dyDescent="0.25">
      <c r="A1017" t="s">
        <v>3372</v>
      </c>
      <c r="B1017" t="s">
        <v>3123</v>
      </c>
      <c r="C1017" s="20">
        <v>12</v>
      </c>
      <c r="D1017" t="s">
        <v>5158</v>
      </c>
      <c r="E1017" s="10" t="s">
        <v>4241</v>
      </c>
      <c r="F1017" s="10" t="s">
        <v>9311</v>
      </c>
    </row>
    <row r="1018" spans="1:6" x14ac:dyDescent="0.25">
      <c r="A1018" t="s">
        <v>3372</v>
      </c>
      <c r="B1018" t="s">
        <v>3123</v>
      </c>
      <c r="C1018" s="20">
        <v>319</v>
      </c>
      <c r="D1018" t="s">
        <v>5159</v>
      </c>
      <c r="E1018" s="10" t="s">
        <v>4241</v>
      </c>
      <c r="F1018" s="10" t="s">
        <v>7884</v>
      </c>
    </row>
    <row r="1019" spans="1:6" x14ac:dyDescent="0.25">
      <c r="A1019" t="s">
        <v>746</v>
      </c>
      <c r="B1019" t="s">
        <v>3124</v>
      </c>
      <c r="C1019" s="20">
        <v>3312</v>
      </c>
      <c r="D1019" t="s">
        <v>5160</v>
      </c>
      <c r="E1019" s="10" t="s">
        <v>4241</v>
      </c>
      <c r="F1019" s="10" t="s">
        <v>9787</v>
      </c>
    </row>
    <row r="1020" spans="1:6" x14ac:dyDescent="0.25">
      <c r="A1020" t="s">
        <v>747</v>
      </c>
      <c r="B1020" t="s">
        <v>3123</v>
      </c>
      <c r="C1020" s="20">
        <v>1306</v>
      </c>
      <c r="D1020" t="s">
        <v>5161</v>
      </c>
      <c r="E1020" s="10" t="s">
        <v>7868</v>
      </c>
      <c r="F1020" s="10" t="s">
        <v>9788</v>
      </c>
    </row>
    <row r="1021" spans="1:6" x14ac:dyDescent="0.25">
      <c r="A1021" t="s">
        <v>748</v>
      </c>
      <c r="B1021" t="s">
        <v>3123</v>
      </c>
      <c r="C1021" s="20">
        <v>11719</v>
      </c>
      <c r="D1021" t="s">
        <v>5162</v>
      </c>
      <c r="E1021" s="10" t="s">
        <v>7426</v>
      </c>
      <c r="F1021" s="10" t="s">
        <v>9789</v>
      </c>
    </row>
    <row r="1022" spans="1:6" x14ac:dyDescent="0.25">
      <c r="A1022" t="s">
        <v>3373</v>
      </c>
      <c r="B1022" t="s">
        <v>3123</v>
      </c>
      <c r="C1022" s="20">
        <v>438</v>
      </c>
      <c r="D1022" t="s">
        <v>5163</v>
      </c>
      <c r="E1022" s="10" t="s">
        <v>6322</v>
      </c>
      <c r="F1022" s="10" t="s">
        <v>9790</v>
      </c>
    </row>
    <row r="1023" spans="1:6" x14ac:dyDescent="0.25">
      <c r="A1023" t="s">
        <v>749</v>
      </c>
      <c r="B1023" t="s">
        <v>3123</v>
      </c>
      <c r="C1023" s="20">
        <v>940</v>
      </c>
      <c r="D1023" t="s">
        <v>5164</v>
      </c>
      <c r="E1023" s="10" t="s">
        <v>7869</v>
      </c>
      <c r="F1023" s="10" t="s">
        <v>9791</v>
      </c>
    </row>
    <row r="1024" spans="1:6" x14ac:dyDescent="0.25">
      <c r="A1024" t="s">
        <v>750</v>
      </c>
      <c r="B1024" t="s">
        <v>3123</v>
      </c>
      <c r="C1024" s="20">
        <v>8081</v>
      </c>
      <c r="D1024" t="s">
        <v>5165</v>
      </c>
      <c r="E1024" s="10" t="s">
        <v>7870</v>
      </c>
      <c r="F1024" s="10" t="s">
        <v>9792</v>
      </c>
    </row>
    <row r="1025" spans="1:6" x14ac:dyDescent="0.25">
      <c r="A1025" t="s">
        <v>3374</v>
      </c>
      <c r="B1025" t="s">
        <v>3123</v>
      </c>
      <c r="C1025" s="20">
        <v>118</v>
      </c>
      <c r="D1025" t="s">
        <v>5166</v>
      </c>
      <c r="E1025" s="10" t="s">
        <v>4241</v>
      </c>
      <c r="F1025" s="10" t="s">
        <v>7829</v>
      </c>
    </row>
    <row r="1026" spans="1:6" x14ac:dyDescent="0.25">
      <c r="A1026" t="s">
        <v>751</v>
      </c>
      <c r="B1026" t="s">
        <v>3124</v>
      </c>
      <c r="C1026" s="20">
        <v>203</v>
      </c>
      <c r="D1026" t="s">
        <v>5167</v>
      </c>
      <c r="E1026" s="10" t="s">
        <v>4241</v>
      </c>
      <c r="F1026" s="10" t="s">
        <v>9793</v>
      </c>
    </row>
    <row r="1027" spans="1:6" x14ac:dyDescent="0.25">
      <c r="A1027" t="s">
        <v>752</v>
      </c>
      <c r="B1027" t="s">
        <v>3124</v>
      </c>
      <c r="C1027" s="20">
        <v>2203</v>
      </c>
      <c r="D1027" t="s">
        <v>5168</v>
      </c>
      <c r="E1027" s="10" t="s">
        <v>4241</v>
      </c>
      <c r="F1027" s="10" t="s">
        <v>9794</v>
      </c>
    </row>
    <row r="1028" spans="1:6" x14ac:dyDescent="0.25">
      <c r="A1028" t="s">
        <v>753</v>
      </c>
      <c r="B1028" t="s">
        <v>3124</v>
      </c>
      <c r="C1028" s="20">
        <v>53</v>
      </c>
      <c r="D1028" t="s">
        <v>5169</v>
      </c>
      <c r="E1028" s="10" t="s">
        <v>4241</v>
      </c>
      <c r="F1028" s="10" t="s">
        <v>9795</v>
      </c>
    </row>
    <row r="1029" spans="1:6" x14ac:dyDescent="0.25">
      <c r="A1029" t="s">
        <v>754</v>
      </c>
      <c r="B1029" t="s">
        <v>3124</v>
      </c>
      <c r="C1029" s="20">
        <v>111</v>
      </c>
      <c r="D1029" t="s">
        <v>5010</v>
      </c>
      <c r="E1029" s="10" t="s">
        <v>4241</v>
      </c>
      <c r="F1029" s="10" t="s">
        <v>9796</v>
      </c>
    </row>
    <row r="1030" spans="1:6" x14ac:dyDescent="0.25">
      <c r="A1030" t="s">
        <v>755</v>
      </c>
      <c r="B1030" t="s">
        <v>3123</v>
      </c>
      <c r="C1030" s="20">
        <v>1955</v>
      </c>
      <c r="D1030" t="s">
        <v>5170</v>
      </c>
      <c r="E1030" s="10" t="s">
        <v>7871</v>
      </c>
      <c r="F1030" s="10" t="s">
        <v>9797</v>
      </c>
    </row>
    <row r="1031" spans="1:6" x14ac:dyDescent="0.25">
      <c r="A1031" t="s">
        <v>756</v>
      </c>
      <c r="B1031" t="s">
        <v>3124</v>
      </c>
      <c r="C1031" s="20">
        <v>2301</v>
      </c>
      <c r="D1031" t="s">
        <v>5171</v>
      </c>
      <c r="E1031" s="10" t="s">
        <v>4241</v>
      </c>
      <c r="F1031" s="10" t="s">
        <v>9798</v>
      </c>
    </row>
    <row r="1032" spans="1:6" x14ac:dyDescent="0.25">
      <c r="A1032" t="s">
        <v>757</v>
      </c>
      <c r="B1032" t="s">
        <v>3123</v>
      </c>
      <c r="C1032" s="20">
        <v>6026</v>
      </c>
      <c r="D1032" t="s">
        <v>5172</v>
      </c>
      <c r="E1032" s="10" t="s">
        <v>7872</v>
      </c>
      <c r="F1032" s="10" t="s">
        <v>9799</v>
      </c>
    </row>
    <row r="1033" spans="1:6" x14ac:dyDescent="0.25">
      <c r="A1033" t="s">
        <v>758</v>
      </c>
      <c r="B1033" t="s">
        <v>3123</v>
      </c>
      <c r="C1033" s="20">
        <v>1673</v>
      </c>
      <c r="D1033" t="s">
        <v>5173</v>
      </c>
      <c r="E1033" s="10" t="s">
        <v>7873</v>
      </c>
      <c r="F1033" s="10" t="s">
        <v>9800</v>
      </c>
    </row>
    <row r="1034" spans="1:6" x14ac:dyDescent="0.25">
      <c r="A1034" t="s">
        <v>759</v>
      </c>
      <c r="B1034" t="s">
        <v>3123</v>
      </c>
      <c r="C1034" s="20">
        <v>6395</v>
      </c>
      <c r="D1034" t="s">
        <v>5174</v>
      </c>
      <c r="E1034" s="10" t="s">
        <v>6621</v>
      </c>
      <c r="F1034" s="10" t="s">
        <v>6877</v>
      </c>
    </row>
    <row r="1035" spans="1:6" x14ac:dyDescent="0.25">
      <c r="A1035" t="s">
        <v>4011</v>
      </c>
      <c r="B1035" t="s">
        <v>3124</v>
      </c>
      <c r="C1035" s="20"/>
      <c r="D1035" t="s">
        <v>12104</v>
      </c>
      <c r="E1035" s="10" t="s">
        <v>12104</v>
      </c>
      <c r="F1035" s="10" t="s">
        <v>12104</v>
      </c>
    </row>
    <row r="1036" spans="1:6" x14ac:dyDescent="0.25">
      <c r="A1036" t="s">
        <v>760</v>
      </c>
      <c r="B1036" t="s">
        <v>3124</v>
      </c>
      <c r="C1036" s="20">
        <v>1637</v>
      </c>
      <c r="D1036" t="s">
        <v>5175</v>
      </c>
      <c r="E1036" s="10" t="s">
        <v>4241</v>
      </c>
      <c r="F1036" s="10" t="s">
        <v>9801</v>
      </c>
    </row>
    <row r="1037" spans="1:6" x14ac:dyDescent="0.25">
      <c r="A1037" t="s">
        <v>761</v>
      </c>
      <c r="B1037" t="s">
        <v>3124</v>
      </c>
      <c r="C1037" s="20">
        <v>1260</v>
      </c>
      <c r="D1037" t="s">
        <v>5176</v>
      </c>
      <c r="E1037" s="10" t="s">
        <v>4241</v>
      </c>
      <c r="F1037" s="10" t="s">
        <v>9802</v>
      </c>
    </row>
    <row r="1038" spans="1:6" x14ac:dyDescent="0.25">
      <c r="A1038" t="s">
        <v>763</v>
      </c>
      <c r="B1038" t="s">
        <v>3123</v>
      </c>
      <c r="C1038" s="20">
        <v>4180</v>
      </c>
      <c r="D1038" t="s">
        <v>5177</v>
      </c>
      <c r="E1038" s="10" t="s">
        <v>7874</v>
      </c>
      <c r="F1038" s="10" t="s">
        <v>7605</v>
      </c>
    </row>
    <row r="1039" spans="1:6" x14ac:dyDescent="0.25">
      <c r="A1039" t="s">
        <v>764</v>
      </c>
      <c r="B1039" t="s">
        <v>3123</v>
      </c>
      <c r="C1039" s="20">
        <v>14768</v>
      </c>
      <c r="D1039" t="s">
        <v>5178</v>
      </c>
      <c r="E1039" s="10" t="s">
        <v>7875</v>
      </c>
      <c r="F1039" s="10" t="s">
        <v>9803</v>
      </c>
    </row>
    <row r="1040" spans="1:6" x14ac:dyDescent="0.25">
      <c r="A1040" t="s">
        <v>765</v>
      </c>
      <c r="B1040" t="s">
        <v>3123</v>
      </c>
      <c r="C1040" s="20">
        <v>5183</v>
      </c>
      <c r="D1040" t="s">
        <v>5179</v>
      </c>
      <c r="E1040" s="10" t="s">
        <v>7876</v>
      </c>
      <c r="F1040" s="10" t="s">
        <v>9804</v>
      </c>
    </row>
    <row r="1041" spans="1:6" x14ac:dyDescent="0.25">
      <c r="A1041" t="s">
        <v>766</v>
      </c>
      <c r="B1041" t="s">
        <v>3123</v>
      </c>
      <c r="C1041" s="20">
        <v>17588</v>
      </c>
      <c r="D1041" t="s">
        <v>5152</v>
      </c>
      <c r="E1041" s="10" t="s">
        <v>7877</v>
      </c>
      <c r="F1041" s="10" t="s">
        <v>9805</v>
      </c>
    </row>
    <row r="1042" spans="1:6" x14ac:dyDescent="0.25">
      <c r="A1042" t="s">
        <v>767</v>
      </c>
      <c r="B1042" t="s">
        <v>3123</v>
      </c>
      <c r="C1042" s="20">
        <v>7112</v>
      </c>
      <c r="D1042" t="s">
        <v>4746</v>
      </c>
      <c r="E1042" s="10" t="s">
        <v>4289</v>
      </c>
      <c r="F1042" s="10" t="s">
        <v>9806</v>
      </c>
    </row>
    <row r="1043" spans="1:6" x14ac:dyDescent="0.25">
      <c r="A1043" t="s">
        <v>3375</v>
      </c>
      <c r="B1043" t="s">
        <v>3123</v>
      </c>
      <c r="C1043" s="20">
        <v>42</v>
      </c>
      <c r="D1043" t="s">
        <v>5180</v>
      </c>
      <c r="E1043" s="10" t="s">
        <v>7878</v>
      </c>
      <c r="F1043" s="10" t="s">
        <v>9807</v>
      </c>
    </row>
    <row r="1044" spans="1:6" x14ac:dyDescent="0.25">
      <c r="A1044" t="s">
        <v>3376</v>
      </c>
      <c r="B1044" t="s">
        <v>3124</v>
      </c>
      <c r="C1044" s="20">
        <v>138</v>
      </c>
      <c r="D1044" t="s">
        <v>5181</v>
      </c>
      <c r="E1044" s="10" t="s">
        <v>4241</v>
      </c>
      <c r="F1044" s="10" t="s">
        <v>9808</v>
      </c>
    </row>
    <row r="1045" spans="1:6" x14ac:dyDescent="0.25">
      <c r="A1045" t="s">
        <v>768</v>
      </c>
      <c r="B1045" t="s">
        <v>3123</v>
      </c>
      <c r="C1045" s="20">
        <v>1653</v>
      </c>
      <c r="D1045" t="s">
        <v>5182</v>
      </c>
      <c r="E1045" s="10" t="s">
        <v>7879</v>
      </c>
      <c r="F1045" s="10" t="s">
        <v>9809</v>
      </c>
    </row>
    <row r="1046" spans="1:6" x14ac:dyDescent="0.25">
      <c r="A1046" t="s">
        <v>769</v>
      </c>
      <c r="B1046" t="s">
        <v>3124</v>
      </c>
      <c r="C1046" s="20">
        <v>1927</v>
      </c>
      <c r="D1046" t="s">
        <v>5183</v>
      </c>
      <c r="E1046" s="10" t="s">
        <v>4241</v>
      </c>
      <c r="F1046" s="10" t="s">
        <v>9810</v>
      </c>
    </row>
    <row r="1047" spans="1:6" x14ac:dyDescent="0.25">
      <c r="A1047" t="s">
        <v>4012</v>
      </c>
      <c r="B1047" t="s">
        <v>3124</v>
      </c>
      <c r="C1047" s="20">
        <v>387</v>
      </c>
      <c r="D1047" t="s">
        <v>12104</v>
      </c>
      <c r="E1047" s="10" t="s">
        <v>12104</v>
      </c>
      <c r="F1047" s="10" t="s">
        <v>12104</v>
      </c>
    </row>
    <row r="1048" spans="1:6" x14ac:dyDescent="0.25">
      <c r="A1048" t="s">
        <v>3377</v>
      </c>
      <c r="B1048" t="s">
        <v>3123</v>
      </c>
      <c r="C1048" s="20">
        <v>3434</v>
      </c>
      <c r="D1048" t="s">
        <v>5184</v>
      </c>
      <c r="E1048" s="10" t="s">
        <v>7880</v>
      </c>
      <c r="F1048" s="10" t="s">
        <v>9811</v>
      </c>
    </row>
    <row r="1049" spans="1:6" x14ac:dyDescent="0.25">
      <c r="A1049" t="s">
        <v>770</v>
      </c>
      <c r="B1049" t="s">
        <v>3123</v>
      </c>
      <c r="C1049" s="20">
        <v>729</v>
      </c>
      <c r="D1049" t="s">
        <v>5185</v>
      </c>
      <c r="E1049" s="10" t="s">
        <v>7881</v>
      </c>
      <c r="F1049" s="10" t="s">
        <v>9812</v>
      </c>
    </row>
    <row r="1050" spans="1:6" x14ac:dyDescent="0.25">
      <c r="A1050" t="s">
        <v>3378</v>
      </c>
      <c r="B1050" t="s">
        <v>3124</v>
      </c>
      <c r="C1050" s="20">
        <v>10</v>
      </c>
      <c r="D1050" t="s">
        <v>4241</v>
      </c>
      <c r="E1050" s="10" t="s">
        <v>4241</v>
      </c>
      <c r="F1050" s="10" t="s">
        <v>9813</v>
      </c>
    </row>
    <row r="1051" spans="1:6" x14ac:dyDescent="0.25">
      <c r="A1051" t="s">
        <v>771</v>
      </c>
      <c r="B1051" t="s">
        <v>3124</v>
      </c>
      <c r="C1051" s="20">
        <v>3361</v>
      </c>
      <c r="D1051" t="s">
        <v>5186</v>
      </c>
      <c r="E1051" s="10" t="s">
        <v>4241</v>
      </c>
      <c r="F1051" s="10" t="s">
        <v>9814</v>
      </c>
    </row>
    <row r="1052" spans="1:6" x14ac:dyDescent="0.25">
      <c r="A1052" t="s">
        <v>772</v>
      </c>
      <c r="B1052" t="s">
        <v>3124</v>
      </c>
      <c r="C1052" s="20">
        <v>1355</v>
      </c>
      <c r="D1052" t="s">
        <v>5187</v>
      </c>
      <c r="E1052" s="10" t="s">
        <v>7882</v>
      </c>
      <c r="F1052" s="10" t="s">
        <v>9815</v>
      </c>
    </row>
    <row r="1053" spans="1:6" x14ac:dyDescent="0.25">
      <c r="A1053" t="s">
        <v>773</v>
      </c>
      <c r="B1053" t="s">
        <v>3124</v>
      </c>
      <c r="C1053" s="20">
        <v>6343</v>
      </c>
      <c r="D1053" t="s">
        <v>5188</v>
      </c>
      <c r="E1053" s="10" t="s">
        <v>4241</v>
      </c>
      <c r="F1053" s="10" t="s">
        <v>9816</v>
      </c>
    </row>
    <row r="1054" spans="1:6" x14ac:dyDescent="0.25">
      <c r="A1054" t="s">
        <v>774</v>
      </c>
      <c r="B1054" t="s">
        <v>3124</v>
      </c>
      <c r="C1054" s="20">
        <v>5435</v>
      </c>
      <c r="D1054" t="s">
        <v>5189</v>
      </c>
      <c r="E1054" s="10" t="s">
        <v>5533</v>
      </c>
      <c r="F1054" s="10" t="s">
        <v>9181</v>
      </c>
    </row>
    <row r="1055" spans="1:6" x14ac:dyDescent="0.25">
      <c r="A1055" t="s">
        <v>3379</v>
      </c>
      <c r="B1055" t="s">
        <v>3124</v>
      </c>
      <c r="C1055" s="20">
        <v>2251</v>
      </c>
      <c r="D1055" t="s">
        <v>5190</v>
      </c>
      <c r="E1055" s="10" t="s">
        <v>4241</v>
      </c>
      <c r="F1055" s="10" t="s">
        <v>9817</v>
      </c>
    </row>
    <row r="1056" spans="1:6" x14ac:dyDescent="0.25">
      <c r="A1056" t="s">
        <v>3380</v>
      </c>
      <c r="B1056" t="s">
        <v>3124</v>
      </c>
      <c r="C1056" s="20">
        <v>8283</v>
      </c>
      <c r="D1056" t="s">
        <v>5191</v>
      </c>
      <c r="E1056" s="10" t="s">
        <v>4241</v>
      </c>
      <c r="F1056" s="10" t="s">
        <v>9818</v>
      </c>
    </row>
    <row r="1057" spans="1:6" x14ac:dyDescent="0.25">
      <c r="A1057" t="s">
        <v>3381</v>
      </c>
      <c r="B1057" t="s">
        <v>3123</v>
      </c>
      <c r="C1057" s="20">
        <v>144</v>
      </c>
      <c r="D1057" t="s">
        <v>5192</v>
      </c>
      <c r="E1057" s="10" t="s">
        <v>7543</v>
      </c>
      <c r="F1057" s="10" t="s">
        <v>9819</v>
      </c>
    </row>
    <row r="1058" spans="1:6" x14ac:dyDescent="0.25">
      <c r="A1058" t="s">
        <v>775</v>
      </c>
      <c r="B1058" t="s">
        <v>3124</v>
      </c>
      <c r="C1058" s="20">
        <v>4645</v>
      </c>
      <c r="D1058" t="s">
        <v>5193</v>
      </c>
      <c r="E1058" s="10" t="s">
        <v>4241</v>
      </c>
      <c r="F1058" s="10" t="s">
        <v>9820</v>
      </c>
    </row>
    <row r="1059" spans="1:6" x14ac:dyDescent="0.25">
      <c r="A1059" t="s">
        <v>4013</v>
      </c>
      <c r="B1059" t="s">
        <v>3124</v>
      </c>
      <c r="C1059" s="20">
        <v>5</v>
      </c>
      <c r="D1059" t="s">
        <v>12104</v>
      </c>
      <c r="E1059" s="10" t="s">
        <v>12104</v>
      </c>
      <c r="F1059" s="10" t="s">
        <v>12104</v>
      </c>
    </row>
    <row r="1060" spans="1:6" x14ac:dyDescent="0.25">
      <c r="A1060" t="s">
        <v>3382</v>
      </c>
      <c r="B1060" t="s">
        <v>3123</v>
      </c>
      <c r="C1060" s="20">
        <v>3117</v>
      </c>
      <c r="D1060" t="s">
        <v>5194</v>
      </c>
      <c r="E1060" s="10" t="s">
        <v>7883</v>
      </c>
      <c r="F1060" s="10" t="s">
        <v>9821</v>
      </c>
    </row>
    <row r="1061" spans="1:6" x14ac:dyDescent="0.25">
      <c r="A1061" t="s">
        <v>776</v>
      </c>
      <c r="B1061" t="s">
        <v>3124</v>
      </c>
      <c r="C1061" s="20">
        <v>2075</v>
      </c>
      <c r="D1061" t="s">
        <v>5196</v>
      </c>
      <c r="E1061" s="10" t="s">
        <v>4241</v>
      </c>
      <c r="F1061" s="10" t="s">
        <v>9823</v>
      </c>
    </row>
    <row r="1062" spans="1:6" x14ac:dyDescent="0.25">
      <c r="A1062" t="s">
        <v>776</v>
      </c>
      <c r="B1062" t="s">
        <v>3124</v>
      </c>
      <c r="C1062" s="20">
        <v>768</v>
      </c>
      <c r="D1062" t="s">
        <v>5195</v>
      </c>
      <c r="E1062" s="10" t="s">
        <v>4241</v>
      </c>
      <c r="F1062" s="10" t="s">
        <v>9822</v>
      </c>
    </row>
    <row r="1063" spans="1:6" x14ac:dyDescent="0.25">
      <c r="A1063" t="s">
        <v>777</v>
      </c>
      <c r="B1063" t="s">
        <v>3124</v>
      </c>
      <c r="C1063" s="20">
        <v>256</v>
      </c>
      <c r="D1063" t="s">
        <v>4515</v>
      </c>
      <c r="E1063" s="10" t="s">
        <v>4241</v>
      </c>
      <c r="F1063" s="10" t="s">
        <v>9824</v>
      </c>
    </row>
    <row r="1064" spans="1:6" x14ac:dyDescent="0.25">
      <c r="A1064" t="s">
        <v>778</v>
      </c>
      <c r="B1064" t="s">
        <v>3124</v>
      </c>
      <c r="C1064" s="20">
        <v>1057</v>
      </c>
      <c r="D1064" t="s">
        <v>5197</v>
      </c>
      <c r="E1064" s="10" t="s">
        <v>4241</v>
      </c>
      <c r="F1064" s="10" t="s">
        <v>9825</v>
      </c>
    </row>
    <row r="1065" spans="1:6" x14ac:dyDescent="0.25">
      <c r="A1065" t="s">
        <v>779</v>
      </c>
      <c r="B1065" t="s">
        <v>3124</v>
      </c>
      <c r="C1065" s="20">
        <v>14521</v>
      </c>
      <c r="D1065" t="s">
        <v>5198</v>
      </c>
      <c r="E1065" s="10" t="s">
        <v>4241</v>
      </c>
      <c r="F1065" s="10" t="s">
        <v>9826</v>
      </c>
    </row>
    <row r="1066" spans="1:6" x14ac:dyDescent="0.25">
      <c r="A1066" t="s">
        <v>3383</v>
      </c>
      <c r="B1066" t="s">
        <v>3124</v>
      </c>
      <c r="C1066" s="20">
        <v>1043</v>
      </c>
      <c r="D1066" t="s">
        <v>5199</v>
      </c>
      <c r="E1066" s="10" t="s">
        <v>4241</v>
      </c>
      <c r="F1066" s="10" t="s">
        <v>9827</v>
      </c>
    </row>
    <row r="1067" spans="1:6" x14ac:dyDescent="0.25">
      <c r="A1067" t="s">
        <v>780</v>
      </c>
      <c r="B1067" t="s">
        <v>3124</v>
      </c>
      <c r="C1067" s="20">
        <v>197</v>
      </c>
      <c r="D1067" t="s">
        <v>5200</v>
      </c>
      <c r="E1067" s="10" t="s">
        <v>4241</v>
      </c>
      <c r="F1067" s="10" t="s">
        <v>9828</v>
      </c>
    </row>
    <row r="1068" spans="1:6" x14ac:dyDescent="0.25">
      <c r="A1068" t="s">
        <v>781</v>
      </c>
      <c r="B1068" t="s">
        <v>3123</v>
      </c>
      <c r="C1068" s="20">
        <v>5159</v>
      </c>
      <c r="D1068" t="s">
        <v>5201</v>
      </c>
      <c r="E1068" s="10" t="s">
        <v>6983</v>
      </c>
      <c r="F1068" s="10" t="s">
        <v>9829</v>
      </c>
    </row>
    <row r="1069" spans="1:6" x14ac:dyDescent="0.25">
      <c r="A1069" t="s">
        <v>782</v>
      </c>
      <c r="B1069" t="s">
        <v>3124</v>
      </c>
      <c r="C1069" s="20">
        <v>4090</v>
      </c>
      <c r="D1069" t="s">
        <v>5056</v>
      </c>
      <c r="E1069" s="10" t="s">
        <v>4241</v>
      </c>
      <c r="F1069" s="10" t="s">
        <v>9830</v>
      </c>
    </row>
    <row r="1070" spans="1:6" x14ac:dyDescent="0.25">
      <c r="A1070" t="s">
        <v>783</v>
      </c>
      <c r="B1070" t="s">
        <v>3123</v>
      </c>
      <c r="C1070" s="20">
        <v>1445</v>
      </c>
      <c r="D1070" t="s">
        <v>5202</v>
      </c>
      <c r="E1070" s="10" t="s">
        <v>7884</v>
      </c>
      <c r="F1070" s="10" t="s">
        <v>9831</v>
      </c>
    </row>
    <row r="1071" spans="1:6" x14ac:dyDescent="0.25">
      <c r="A1071" t="s">
        <v>784</v>
      </c>
      <c r="B1071" t="s">
        <v>3124</v>
      </c>
      <c r="C1071" s="20">
        <v>127</v>
      </c>
      <c r="D1071" t="s">
        <v>5203</v>
      </c>
      <c r="E1071" s="10" t="s">
        <v>4241</v>
      </c>
      <c r="F1071" s="10" t="s">
        <v>9832</v>
      </c>
    </row>
    <row r="1072" spans="1:6" x14ac:dyDescent="0.25">
      <c r="A1072" t="s">
        <v>785</v>
      </c>
      <c r="B1072" t="s">
        <v>3124</v>
      </c>
      <c r="C1072" s="20">
        <v>34</v>
      </c>
      <c r="D1072" t="s">
        <v>5204</v>
      </c>
      <c r="E1072" s="10" t="s">
        <v>4241</v>
      </c>
      <c r="F1072" s="10" t="s">
        <v>9833</v>
      </c>
    </row>
    <row r="1073" spans="1:6" x14ac:dyDescent="0.25">
      <c r="A1073" t="s">
        <v>786</v>
      </c>
      <c r="B1073" t="s">
        <v>3124</v>
      </c>
      <c r="C1073" s="20">
        <v>81</v>
      </c>
      <c r="D1073" t="s">
        <v>5205</v>
      </c>
      <c r="E1073" s="10" t="s">
        <v>4241</v>
      </c>
      <c r="F1073" s="10" t="s">
        <v>9834</v>
      </c>
    </row>
    <row r="1074" spans="1:6" x14ac:dyDescent="0.25">
      <c r="A1074" t="s">
        <v>3384</v>
      </c>
      <c r="B1074" t="s">
        <v>3123</v>
      </c>
      <c r="C1074" s="20">
        <v>882</v>
      </c>
      <c r="D1074" t="s">
        <v>5206</v>
      </c>
      <c r="E1074" s="10" t="s">
        <v>4241</v>
      </c>
      <c r="F1074" s="10" t="s">
        <v>9835</v>
      </c>
    </row>
    <row r="1075" spans="1:6" x14ac:dyDescent="0.25">
      <c r="A1075" t="s">
        <v>3385</v>
      </c>
      <c r="B1075" t="s">
        <v>3123</v>
      </c>
      <c r="C1075" s="20">
        <v>191</v>
      </c>
      <c r="D1075" t="s">
        <v>5207</v>
      </c>
      <c r="E1075" s="10" t="s">
        <v>4241</v>
      </c>
      <c r="F1075" s="10" t="s">
        <v>9836</v>
      </c>
    </row>
    <row r="1076" spans="1:6" x14ac:dyDescent="0.25">
      <c r="A1076" t="s">
        <v>787</v>
      </c>
      <c r="B1076" t="s">
        <v>3123</v>
      </c>
      <c r="C1076" s="20">
        <v>10264</v>
      </c>
      <c r="D1076" t="s">
        <v>5208</v>
      </c>
      <c r="E1076" s="10" t="s">
        <v>7656</v>
      </c>
      <c r="F1076" s="10" t="s">
        <v>9837</v>
      </c>
    </row>
    <row r="1077" spans="1:6" x14ac:dyDescent="0.25">
      <c r="A1077" t="s">
        <v>788</v>
      </c>
      <c r="B1077" t="s">
        <v>3124</v>
      </c>
      <c r="C1077" s="20">
        <v>166</v>
      </c>
      <c r="D1077" t="s">
        <v>5209</v>
      </c>
      <c r="E1077" s="10" t="s">
        <v>4241</v>
      </c>
      <c r="F1077" s="10" t="s">
        <v>9838</v>
      </c>
    </row>
    <row r="1078" spans="1:6" x14ac:dyDescent="0.25">
      <c r="A1078" t="s">
        <v>789</v>
      </c>
      <c r="B1078" t="s">
        <v>3124</v>
      </c>
      <c r="C1078" s="20">
        <v>716</v>
      </c>
      <c r="D1078" t="s">
        <v>5210</v>
      </c>
      <c r="E1078" s="10" t="s">
        <v>4241</v>
      </c>
      <c r="F1078" s="10" t="s">
        <v>9839</v>
      </c>
    </row>
    <row r="1079" spans="1:6" x14ac:dyDescent="0.25">
      <c r="A1079" t="s">
        <v>3386</v>
      </c>
      <c r="B1079" t="s">
        <v>3123</v>
      </c>
      <c r="C1079" s="20">
        <v>936</v>
      </c>
      <c r="D1079" t="s">
        <v>5211</v>
      </c>
      <c r="E1079" s="10" t="s">
        <v>4241</v>
      </c>
      <c r="F1079" s="10" t="s">
        <v>9840</v>
      </c>
    </row>
    <row r="1080" spans="1:6" x14ac:dyDescent="0.25">
      <c r="A1080" t="s">
        <v>790</v>
      </c>
      <c r="B1080" t="s">
        <v>3123</v>
      </c>
      <c r="C1080" s="20">
        <v>8140</v>
      </c>
      <c r="D1080" t="s">
        <v>5212</v>
      </c>
      <c r="E1080" s="10" t="s">
        <v>7885</v>
      </c>
      <c r="F1080" s="10" t="s">
        <v>9841</v>
      </c>
    </row>
    <row r="1081" spans="1:6" x14ac:dyDescent="0.25">
      <c r="A1081" t="s">
        <v>791</v>
      </c>
      <c r="B1081" t="s">
        <v>3123</v>
      </c>
      <c r="C1081" s="20">
        <v>5362</v>
      </c>
      <c r="D1081" t="s">
        <v>5213</v>
      </c>
      <c r="E1081" s="10" t="s">
        <v>7886</v>
      </c>
      <c r="F1081" s="10" t="s">
        <v>9842</v>
      </c>
    </row>
    <row r="1082" spans="1:6" x14ac:dyDescent="0.25">
      <c r="A1082" t="s">
        <v>792</v>
      </c>
      <c r="B1082" t="s">
        <v>3124</v>
      </c>
      <c r="C1082" s="20">
        <v>654</v>
      </c>
      <c r="D1082" t="s">
        <v>4294</v>
      </c>
      <c r="E1082" s="10" t="s">
        <v>4241</v>
      </c>
      <c r="F1082" s="10" t="s">
        <v>9843</v>
      </c>
    </row>
    <row r="1083" spans="1:6" x14ac:dyDescent="0.25">
      <c r="A1083" t="s">
        <v>793</v>
      </c>
      <c r="B1083" t="s">
        <v>3124</v>
      </c>
      <c r="C1083" s="20">
        <v>1922</v>
      </c>
      <c r="D1083" t="s">
        <v>5214</v>
      </c>
      <c r="E1083" s="10" t="s">
        <v>4241</v>
      </c>
      <c r="F1083" s="10" t="s">
        <v>9844</v>
      </c>
    </row>
    <row r="1084" spans="1:6" x14ac:dyDescent="0.25">
      <c r="A1084" t="s">
        <v>3387</v>
      </c>
      <c r="B1084" t="s">
        <v>3124</v>
      </c>
      <c r="C1084" s="20">
        <v>300</v>
      </c>
      <c r="D1084" t="s">
        <v>5215</v>
      </c>
      <c r="E1084" s="10" t="s">
        <v>4241</v>
      </c>
      <c r="F1084" s="10" t="s">
        <v>9845</v>
      </c>
    </row>
    <row r="1085" spans="1:6" x14ac:dyDescent="0.25">
      <c r="A1085" t="s">
        <v>794</v>
      </c>
      <c r="B1085" t="s">
        <v>3124</v>
      </c>
      <c r="C1085" s="20">
        <v>80</v>
      </c>
      <c r="D1085" t="s">
        <v>5216</v>
      </c>
      <c r="E1085" s="10" t="s">
        <v>4241</v>
      </c>
      <c r="F1085" s="10" t="s">
        <v>9846</v>
      </c>
    </row>
    <row r="1086" spans="1:6" x14ac:dyDescent="0.25">
      <c r="A1086" t="s">
        <v>4014</v>
      </c>
      <c r="B1086" t="s">
        <v>3124</v>
      </c>
      <c r="C1086" s="20"/>
      <c r="D1086" t="s">
        <v>12104</v>
      </c>
      <c r="E1086" s="10" t="s">
        <v>12104</v>
      </c>
      <c r="F1086" s="10" t="s">
        <v>12104</v>
      </c>
    </row>
    <row r="1087" spans="1:6" x14ac:dyDescent="0.25">
      <c r="A1087" t="s">
        <v>4015</v>
      </c>
      <c r="B1087" t="s">
        <v>3124</v>
      </c>
      <c r="C1087" s="20">
        <v>121</v>
      </c>
      <c r="D1087" t="s">
        <v>12104</v>
      </c>
      <c r="E1087" s="10" t="s">
        <v>12104</v>
      </c>
      <c r="F1087" s="10" t="s">
        <v>12104</v>
      </c>
    </row>
    <row r="1088" spans="1:6" x14ac:dyDescent="0.25">
      <c r="A1088" t="s">
        <v>3388</v>
      </c>
      <c r="B1088" t="s">
        <v>3124</v>
      </c>
      <c r="C1088" s="20">
        <v>445</v>
      </c>
      <c r="D1088" t="s">
        <v>5217</v>
      </c>
      <c r="E1088" s="10" t="s">
        <v>4241</v>
      </c>
      <c r="F1088" s="10" t="s">
        <v>9685</v>
      </c>
    </row>
    <row r="1089" spans="1:6" x14ac:dyDescent="0.25">
      <c r="A1089" t="s">
        <v>4016</v>
      </c>
      <c r="B1089" t="s">
        <v>3124</v>
      </c>
      <c r="C1089" s="20">
        <v>256</v>
      </c>
      <c r="D1089" t="s">
        <v>12104</v>
      </c>
      <c r="E1089" s="10" t="s">
        <v>12104</v>
      </c>
      <c r="F1089" s="10" t="s">
        <v>12104</v>
      </c>
    </row>
    <row r="1090" spans="1:6" x14ac:dyDescent="0.25">
      <c r="A1090" t="s">
        <v>3389</v>
      </c>
      <c r="B1090" t="s">
        <v>3124</v>
      </c>
      <c r="C1090" s="20">
        <v>155</v>
      </c>
      <c r="D1090" t="s">
        <v>5218</v>
      </c>
      <c r="E1090" s="10" t="s">
        <v>4241</v>
      </c>
      <c r="F1090" s="10" t="s">
        <v>9847</v>
      </c>
    </row>
    <row r="1091" spans="1:6" x14ac:dyDescent="0.25">
      <c r="A1091" t="s">
        <v>4017</v>
      </c>
      <c r="B1091" t="s">
        <v>3124</v>
      </c>
      <c r="C1091" s="20">
        <v>81</v>
      </c>
      <c r="D1091" t="s">
        <v>12104</v>
      </c>
      <c r="E1091" s="10" t="s">
        <v>12104</v>
      </c>
      <c r="F1091" s="10" t="s">
        <v>12104</v>
      </c>
    </row>
    <row r="1092" spans="1:6" x14ac:dyDescent="0.25">
      <c r="A1092" t="s">
        <v>4018</v>
      </c>
      <c r="B1092" t="s">
        <v>3124</v>
      </c>
      <c r="C1092" s="20"/>
      <c r="D1092" t="s">
        <v>12104</v>
      </c>
      <c r="E1092" s="10" t="s">
        <v>12104</v>
      </c>
      <c r="F1092" s="10" t="s">
        <v>12104</v>
      </c>
    </row>
    <row r="1093" spans="1:6" x14ac:dyDescent="0.25">
      <c r="A1093" t="s">
        <v>4019</v>
      </c>
      <c r="B1093" t="s">
        <v>3124</v>
      </c>
      <c r="C1093" s="20">
        <v>77</v>
      </c>
      <c r="D1093" t="s">
        <v>12104</v>
      </c>
      <c r="E1093" s="10" t="s">
        <v>12104</v>
      </c>
      <c r="F1093" s="10" t="s">
        <v>12104</v>
      </c>
    </row>
    <row r="1094" spans="1:6" x14ac:dyDescent="0.25">
      <c r="A1094" t="s">
        <v>3390</v>
      </c>
      <c r="B1094" t="s">
        <v>3124</v>
      </c>
      <c r="C1094" s="20">
        <v>67</v>
      </c>
      <c r="D1094" t="s">
        <v>5219</v>
      </c>
      <c r="E1094" s="10" t="s">
        <v>4241</v>
      </c>
      <c r="F1094" s="10" t="s">
        <v>9848</v>
      </c>
    </row>
    <row r="1095" spans="1:6" x14ac:dyDescent="0.25">
      <c r="A1095" t="s">
        <v>4020</v>
      </c>
      <c r="B1095" t="s">
        <v>3124</v>
      </c>
      <c r="C1095" s="20"/>
      <c r="D1095" t="s">
        <v>12104</v>
      </c>
      <c r="E1095" s="10" t="s">
        <v>12104</v>
      </c>
      <c r="F1095" s="10" t="s">
        <v>12104</v>
      </c>
    </row>
    <row r="1096" spans="1:6" x14ac:dyDescent="0.25">
      <c r="A1096" t="s">
        <v>4021</v>
      </c>
      <c r="B1096" t="s">
        <v>3124</v>
      </c>
      <c r="C1096" s="20"/>
      <c r="D1096" t="s">
        <v>12104</v>
      </c>
      <c r="E1096" s="10" t="s">
        <v>12104</v>
      </c>
      <c r="F1096" s="10" t="s">
        <v>12104</v>
      </c>
    </row>
    <row r="1097" spans="1:6" x14ac:dyDescent="0.25">
      <c r="A1097" t="s">
        <v>4022</v>
      </c>
      <c r="B1097" t="s">
        <v>3124</v>
      </c>
      <c r="C1097" s="20">
        <v>277</v>
      </c>
      <c r="D1097" t="s">
        <v>12104</v>
      </c>
      <c r="E1097" s="10" t="s">
        <v>12104</v>
      </c>
      <c r="F1097" s="10" t="s">
        <v>12104</v>
      </c>
    </row>
    <row r="1098" spans="1:6" x14ac:dyDescent="0.25">
      <c r="A1098" t="s">
        <v>3391</v>
      </c>
      <c r="B1098" t="s">
        <v>3124</v>
      </c>
      <c r="C1098" s="20">
        <v>635</v>
      </c>
      <c r="D1098" t="s">
        <v>5220</v>
      </c>
      <c r="E1098" s="10" t="s">
        <v>4241</v>
      </c>
      <c r="F1098" s="10" t="s">
        <v>9849</v>
      </c>
    </row>
    <row r="1099" spans="1:6" x14ac:dyDescent="0.25">
      <c r="A1099" t="s">
        <v>4023</v>
      </c>
      <c r="B1099" t="s">
        <v>3124</v>
      </c>
      <c r="C1099" s="20"/>
      <c r="D1099" t="s">
        <v>12104</v>
      </c>
      <c r="E1099" s="10" t="s">
        <v>12104</v>
      </c>
      <c r="F1099" s="10" t="s">
        <v>12104</v>
      </c>
    </row>
    <row r="1100" spans="1:6" x14ac:dyDescent="0.25">
      <c r="A1100" t="s">
        <v>3392</v>
      </c>
      <c r="B1100" t="s">
        <v>3124</v>
      </c>
      <c r="C1100" s="20">
        <v>237</v>
      </c>
      <c r="D1100" t="s">
        <v>5221</v>
      </c>
      <c r="E1100" s="10" t="s">
        <v>4241</v>
      </c>
      <c r="F1100" s="10" t="s">
        <v>9850</v>
      </c>
    </row>
    <row r="1101" spans="1:6" x14ac:dyDescent="0.25">
      <c r="A1101" t="s">
        <v>3393</v>
      </c>
      <c r="B1101" t="s">
        <v>3124</v>
      </c>
      <c r="C1101" s="20">
        <v>884</v>
      </c>
      <c r="D1101" t="s">
        <v>5222</v>
      </c>
      <c r="E1101" s="10" t="s">
        <v>4241</v>
      </c>
      <c r="F1101" s="10" t="s">
        <v>9851</v>
      </c>
    </row>
    <row r="1102" spans="1:6" x14ac:dyDescent="0.25">
      <c r="A1102" t="s">
        <v>3394</v>
      </c>
      <c r="B1102" t="s">
        <v>3124</v>
      </c>
      <c r="C1102" s="20">
        <v>250</v>
      </c>
      <c r="D1102" t="s">
        <v>5223</v>
      </c>
      <c r="E1102" s="10" t="s">
        <v>4241</v>
      </c>
      <c r="F1102" s="10" t="s">
        <v>9852</v>
      </c>
    </row>
    <row r="1103" spans="1:6" x14ac:dyDescent="0.25">
      <c r="A1103" t="s">
        <v>4024</v>
      </c>
      <c r="B1103" t="s">
        <v>3124</v>
      </c>
      <c r="C1103" s="20">
        <v>235</v>
      </c>
      <c r="D1103" t="s">
        <v>12104</v>
      </c>
      <c r="E1103" s="10" t="s">
        <v>12104</v>
      </c>
      <c r="F1103" s="10" t="s">
        <v>12104</v>
      </c>
    </row>
    <row r="1104" spans="1:6" x14ac:dyDescent="0.25">
      <c r="A1104" t="s">
        <v>4025</v>
      </c>
      <c r="B1104" t="s">
        <v>3124</v>
      </c>
      <c r="C1104" s="20">
        <v>294</v>
      </c>
      <c r="D1104" t="s">
        <v>12104</v>
      </c>
      <c r="E1104" s="10" t="s">
        <v>12104</v>
      </c>
      <c r="F1104" s="10" t="s">
        <v>12104</v>
      </c>
    </row>
    <row r="1105" spans="1:6" x14ac:dyDescent="0.25">
      <c r="A1105" t="s">
        <v>3395</v>
      </c>
      <c r="B1105" t="s">
        <v>3124</v>
      </c>
      <c r="C1105" s="20">
        <v>269</v>
      </c>
      <c r="D1105" t="s">
        <v>5224</v>
      </c>
      <c r="E1105" s="10" t="s">
        <v>4241</v>
      </c>
      <c r="F1105" s="10" t="s">
        <v>9853</v>
      </c>
    </row>
    <row r="1106" spans="1:6" x14ac:dyDescent="0.25">
      <c r="A1106" t="s">
        <v>3396</v>
      </c>
      <c r="B1106" t="s">
        <v>3124</v>
      </c>
      <c r="C1106" s="20">
        <v>179</v>
      </c>
      <c r="D1106" t="s">
        <v>5225</v>
      </c>
      <c r="E1106" s="10" t="s">
        <v>4241</v>
      </c>
      <c r="F1106" s="10" t="s">
        <v>9854</v>
      </c>
    </row>
    <row r="1107" spans="1:6" x14ac:dyDescent="0.25">
      <c r="A1107" t="s">
        <v>3397</v>
      </c>
      <c r="B1107" t="s">
        <v>3124</v>
      </c>
      <c r="C1107" s="20">
        <v>519</v>
      </c>
      <c r="D1107" t="s">
        <v>5226</v>
      </c>
      <c r="E1107" s="10" t="s">
        <v>4241</v>
      </c>
      <c r="F1107" s="10" t="s">
        <v>9855</v>
      </c>
    </row>
    <row r="1108" spans="1:6" x14ac:dyDescent="0.25">
      <c r="A1108" t="s">
        <v>3398</v>
      </c>
      <c r="B1108" t="s">
        <v>3124</v>
      </c>
      <c r="C1108" s="20">
        <v>3487</v>
      </c>
      <c r="D1108" t="s">
        <v>5227</v>
      </c>
      <c r="E1108" s="10" t="s">
        <v>4241</v>
      </c>
      <c r="F1108" s="10" t="s">
        <v>9856</v>
      </c>
    </row>
    <row r="1109" spans="1:6" x14ac:dyDescent="0.25">
      <c r="A1109" t="s">
        <v>795</v>
      </c>
      <c r="B1109" t="s">
        <v>3123</v>
      </c>
      <c r="C1109" s="20">
        <v>6543</v>
      </c>
      <c r="D1109" t="s">
        <v>5228</v>
      </c>
      <c r="E1109" s="10" t="s">
        <v>7887</v>
      </c>
      <c r="F1109" s="10" t="s">
        <v>8714</v>
      </c>
    </row>
    <row r="1110" spans="1:6" x14ac:dyDescent="0.25">
      <c r="A1110" t="s">
        <v>796</v>
      </c>
      <c r="B1110" t="s">
        <v>3124</v>
      </c>
      <c r="C1110" s="20">
        <v>1413</v>
      </c>
      <c r="D1110" t="s">
        <v>5229</v>
      </c>
      <c r="E1110" s="10" t="s">
        <v>4241</v>
      </c>
      <c r="F1110" s="10" t="s">
        <v>9857</v>
      </c>
    </row>
    <row r="1111" spans="1:6" x14ac:dyDescent="0.25">
      <c r="A1111" t="s">
        <v>3399</v>
      </c>
      <c r="B1111" t="s">
        <v>3123</v>
      </c>
      <c r="C1111" s="20">
        <v>5560</v>
      </c>
      <c r="D1111" t="s">
        <v>5230</v>
      </c>
      <c r="E1111" s="10" t="s">
        <v>7888</v>
      </c>
      <c r="F1111" s="10" t="s">
        <v>9858</v>
      </c>
    </row>
    <row r="1112" spans="1:6" x14ac:dyDescent="0.25">
      <c r="A1112" t="s">
        <v>797</v>
      </c>
      <c r="B1112" t="s">
        <v>3124</v>
      </c>
      <c r="C1112" s="20">
        <v>16517</v>
      </c>
      <c r="D1112" t="s">
        <v>5231</v>
      </c>
      <c r="E1112" s="10" t="s">
        <v>4241</v>
      </c>
      <c r="F1112" s="10" t="s">
        <v>9859</v>
      </c>
    </row>
    <row r="1113" spans="1:6" x14ac:dyDescent="0.25">
      <c r="A1113" t="s">
        <v>798</v>
      </c>
      <c r="B1113" t="s">
        <v>3124</v>
      </c>
      <c r="C1113" s="20">
        <v>73</v>
      </c>
      <c r="D1113" t="s">
        <v>5232</v>
      </c>
      <c r="E1113" s="10" t="s">
        <v>4241</v>
      </c>
      <c r="F1113" s="10" t="s">
        <v>9860</v>
      </c>
    </row>
    <row r="1114" spans="1:6" x14ac:dyDescent="0.25">
      <c r="A1114" t="s">
        <v>799</v>
      </c>
      <c r="B1114" t="s">
        <v>3124</v>
      </c>
      <c r="C1114" s="20">
        <v>4916</v>
      </c>
      <c r="D1114" t="s">
        <v>5233</v>
      </c>
      <c r="E1114" s="10" t="s">
        <v>4241</v>
      </c>
      <c r="F1114" s="10" t="s">
        <v>9861</v>
      </c>
    </row>
    <row r="1115" spans="1:6" x14ac:dyDescent="0.25">
      <c r="A1115" t="s">
        <v>4026</v>
      </c>
      <c r="B1115" t="s">
        <v>3124</v>
      </c>
      <c r="C1115" s="20">
        <v>3453</v>
      </c>
      <c r="D1115" t="s">
        <v>12104</v>
      </c>
      <c r="E1115" s="10" t="s">
        <v>12104</v>
      </c>
      <c r="F1115" s="10" t="s">
        <v>12104</v>
      </c>
    </row>
    <row r="1116" spans="1:6" x14ac:dyDescent="0.25">
      <c r="A1116" t="s">
        <v>800</v>
      </c>
      <c r="B1116" t="s">
        <v>3124</v>
      </c>
      <c r="C1116" s="20">
        <v>5412</v>
      </c>
      <c r="D1116" t="s">
        <v>5234</v>
      </c>
      <c r="E1116" s="10" t="s">
        <v>4241</v>
      </c>
      <c r="F1116" s="10" t="s">
        <v>9862</v>
      </c>
    </row>
    <row r="1117" spans="1:6" x14ac:dyDescent="0.25">
      <c r="A1117" t="s">
        <v>801</v>
      </c>
      <c r="B1117" t="s">
        <v>3123</v>
      </c>
      <c r="C1117" s="20">
        <v>3415</v>
      </c>
      <c r="D1117" t="s">
        <v>5235</v>
      </c>
      <c r="E1117" s="10" t="s">
        <v>5690</v>
      </c>
      <c r="F1117" s="10" t="s">
        <v>9863</v>
      </c>
    </row>
    <row r="1118" spans="1:6" x14ac:dyDescent="0.25">
      <c r="A1118" t="s">
        <v>802</v>
      </c>
      <c r="B1118" t="s">
        <v>3124</v>
      </c>
      <c r="C1118" s="20">
        <v>266</v>
      </c>
      <c r="D1118" t="s">
        <v>5236</v>
      </c>
      <c r="E1118" s="10" t="s">
        <v>4241</v>
      </c>
      <c r="F1118" s="10" t="s">
        <v>9864</v>
      </c>
    </row>
    <row r="1119" spans="1:6" x14ac:dyDescent="0.25">
      <c r="A1119" t="s">
        <v>3400</v>
      </c>
      <c r="B1119" t="s">
        <v>3124</v>
      </c>
      <c r="C1119" s="20">
        <v>386</v>
      </c>
      <c r="D1119" t="s">
        <v>5237</v>
      </c>
      <c r="E1119" s="10" t="s">
        <v>4241</v>
      </c>
      <c r="F1119" s="10" t="s">
        <v>9865</v>
      </c>
    </row>
    <row r="1120" spans="1:6" x14ac:dyDescent="0.25">
      <c r="A1120" t="s">
        <v>803</v>
      </c>
      <c r="B1120" t="s">
        <v>3124</v>
      </c>
      <c r="C1120" s="20">
        <v>103</v>
      </c>
      <c r="D1120" t="s">
        <v>5238</v>
      </c>
      <c r="E1120" s="10" t="s">
        <v>4241</v>
      </c>
      <c r="F1120" s="10" t="s">
        <v>9866</v>
      </c>
    </row>
    <row r="1121" spans="1:6" x14ac:dyDescent="0.25">
      <c r="A1121" t="s">
        <v>3401</v>
      </c>
      <c r="B1121" t="s">
        <v>3124</v>
      </c>
      <c r="C1121" s="20">
        <v>14</v>
      </c>
      <c r="D1121" t="s">
        <v>5239</v>
      </c>
      <c r="E1121" s="10" t="s">
        <v>4241</v>
      </c>
      <c r="F1121" s="10" t="s">
        <v>9867</v>
      </c>
    </row>
    <row r="1122" spans="1:6" x14ac:dyDescent="0.25">
      <c r="A1122" t="s">
        <v>804</v>
      </c>
      <c r="B1122" t="s">
        <v>3123</v>
      </c>
      <c r="C1122" s="20">
        <v>7684</v>
      </c>
      <c r="D1122" t="s">
        <v>5240</v>
      </c>
      <c r="E1122" s="10" t="s">
        <v>6348</v>
      </c>
      <c r="F1122" s="10" t="s">
        <v>9868</v>
      </c>
    </row>
    <row r="1123" spans="1:6" x14ac:dyDescent="0.25">
      <c r="A1123" t="s">
        <v>805</v>
      </c>
      <c r="B1123" t="s">
        <v>3123</v>
      </c>
      <c r="C1123" s="20">
        <v>9079</v>
      </c>
      <c r="D1123" t="s">
        <v>5241</v>
      </c>
      <c r="E1123" s="10" t="s">
        <v>7889</v>
      </c>
      <c r="F1123" s="10" t="s">
        <v>9869</v>
      </c>
    </row>
    <row r="1124" spans="1:6" x14ac:dyDescent="0.25">
      <c r="A1124" t="s">
        <v>806</v>
      </c>
      <c r="B1124" t="s">
        <v>3124</v>
      </c>
      <c r="C1124" s="20">
        <v>3497</v>
      </c>
      <c r="D1124" t="s">
        <v>5242</v>
      </c>
      <c r="E1124" s="10" t="s">
        <v>4241</v>
      </c>
      <c r="F1124" s="10" t="s">
        <v>9870</v>
      </c>
    </row>
    <row r="1125" spans="1:6" x14ac:dyDescent="0.25">
      <c r="A1125" t="s">
        <v>3402</v>
      </c>
      <c r="B1125" t="s">
        <v>3123</v>
      </c>
      <c r="C1125" s="20">
        <v>105</v>
      </c>
      <c r="D1125" t="s">
        <v>5243</v>
      </c>
      <c r="E1125" s="10" t="s">
        <v>7890</v>
      </c>
      <c r="F1125" s="10" t="s">
        <v>9871</v>
      </c>
    </row>
    <row r="1126" spans="1:6" x14ac:dyDescent="0.25">
      <c r="A1126" t="s">
        <v>3403</v>
      </c>
      <c r="B1126" t="s">
        <v>3123</v>
      </c>
      <c r="C1126" s="20">
        <v>41</v>
      </c>
      <c r="D1126" t="s">
        <v>5244</v>
      </c>
      <c r="E1126" s="10" t="s">
        <v>4241</v>
      </c>
      <c r="F1126" s="10" t="s">
        <v>9872</v>
      </c>
    </row>
    <row r="1127" spans="1:6" x14ac:dyDescent="0.25">
      <c r="A1127" t="s">
        <v>807</v>
      </c>
      <c r="B1127" t="s">
        <v>3123</v>
      </c>
      <c r="C1127" s="20">
        <v>5439</v>
      </c>
      <c r="D1127" t="s">
        <v>5245</v>
      </c>
      <c r="E1127" s="10" t="s">
        <v>7891</v>
      </c>
      <c r="F1127" s="10" t="s">
        <v>9873</v>
      </c>
    </row>
    <row r="1128" spans="1:6" x14ac:dyDescent="0.25">
      <c r="A1128" t="s">
        <v>808</v>
      </c>
      <c r="B1128" t="s">
        <v>3123</v>
      </c>
      <c r="C1128" s="20">
        <v>9532</v>
      </c>
      <c r="D1128" t="s">
        <v>5246</v>
      </c>
      <c r="E1128" s="10" t="s">
        <v>4623</v>
      </c>
      <c r="F1128" s="10" t="s">
        <v>9874</v>
      </c>
    </row>
    <row r="1129" spans="1:6" x14ac:dyDescent="0.25">
      <c r="A1129" t="s">
        <v>809</v>
      </c>
      <c r="B1129" t="s">
        <v>3123</v>
      </c>
      <c r="C1129" s="20">
        <v>1576</v>
      </c>
      <c r="D1129" t="s">
        <v>5247</v>
      </c>
      <c r="E1129" s="10" t="s">
        <v>7892</v>
      </c>
      <c r="F1129" s="10" t="s">
        <v>9875</v>
      </c>
    </row>
    <row r="1130" spans="1:6" x14ac:dyDescent="0.25">
      <c r="A1130" t="s">
        <v>3404</v>
      </c>
      <c r="B1130" t="s">
        <v>3124</v>
      </c>
      <c r="C1130" s="20">
        <v>1830</v>
      </c>
      <c r="D1130" t="s">
        <v>5248</v>
      </c>
      <c r="E1130" s="10" t="s">
        <v>4241</v>
      </c>
      <c r="F1130" s="10" t="s">
        <v>9876</v>
      </c>
    </row>
    <row r="1131" spans="1:6" x14ac:dyDescent="0.25">
      <c r="A1131" t="s">
        <v>810</v>
      </c>
      <c r="B1131" t="s">
        <v>3123</v>
      </c>
      <c r="C1131" s="20">
        <v>11854</v>
      </c>
      <c r="D1131" t="s">
        <v>5249</v>
      </c>
      <c r="E1131" s="10" t="s">
        <v>7893</v>
      </c>
      <c r="F1131" s="10" t="s">
        <v>9877</v>
      </c>
    </row>
    <row r="1132" spans="1:6" x14ac:dyDescent="0.25">
      <c r="A1132" t="s">
        <v>811</v>
      </c>
      <c r="B1132" t="s">
        <v>3124</v>
      </c>
      <c r="C1132" s="20">
        <v>1076</v>
      </c>
      <c r="D1132" t="s">
        <v>5250</v>
      </c>
      <c r="E1132" s="10" t="s">
        <v>4241</v>
      </c>
      <c r="F1132" s="10" t="s">
        <v>9878</v>
      </c>
    </row>
    <row r="1133" spans="1:6" x14ac:dyDescent="0.25">
      <c r="A1133" t="s">
        <v>812</v>
      </c>
      <c r="B1133" t="s">
        <v>3124</v>
      </c>
      <c r="C1133" s="20">
        <v>870</v>
      </c>
      <c r="D1133" t="s">
        <v>5251</v>
      </c>
      <c r="E1133" s="10" t="s">
        <v>4241</v>
      </c>
      <c r="F1133" s="10" t="s">
        <v>9879</v>
      </c>
    </row>
    <row r="1134" spans="1:6" x14ac:dyDescent="0.25">
      <c r="A1134" t="s">
        <v>813</v>
      </c>
      <c r="B1134" t="s">
        <v>3123</v>
      </c>
      <c r="C1134" s="20">
        <v>4385</v>
      </c>
      <c r="D1134" t="s">
        <v>5252</v>
      </c>
      <c r="E1134" s="10" t="s">
        <v>7616</v>
      </c>
      <c r="F1134" s="10" t="s">
        <v>6505</v>
      </c>
    </row>
    <row r="1135" spans="1:6" x14ac:dyDescent="0.25">
      <c r="A1135" t="s">
        <v>814</v>
      </c>
      <c r="B1135" t="s">
        <v>3124</v>
      </c>
      <c r="C1135" s="20">
        <v>86</v>
      </c>
      <c r="D1135" t="s">
        <v>5253</v>
      </c>
      <c r="E1135" s="10" t="s">
        <v>4241</v>
      </c>
      <c r="F1135" s="10" t="s">
        <v>9880</v>
      </c>
    </row>
    <row r="1136" spans="1:6" x14ac:dyDescent="0.25">
      <c r="A1136" t="s">
        <v>815</v>
      </c>
      <c r="B1136" t="s">
        <v>3124</v>
      </c>
      <c r="C1136" s="20">
        <v>484</v>
      </c>
      <c r="D1136" t="s">
        <v>5254</v>
      </c>
      <c r="E1136" s="10" t="s">
        <v>4241</v>
      </c>
      <c r="F1136" s="10" t="s">
        <v>9881</v>
      </c>
    </row>
    <row r="1137" spans="1:6" x14ac:dyDescent="0.25">
      <c r="A1137" t="s">
        <v>816</v>
      </c>
      <c r="B1137" t="s">
        <v>3124</v>
      </c>
      <c r="C1137" s="20">
        <v>91</v>
      </c>
      <c r="D1137" t="s">
        <v>5255</v>
      </c>
      <c r="E1137" s="10" t="s">
        <v>4241</v>
      </c>
      <c r="F1137" s="10" t="s">
        <v>9882</v>
      </c>
    </row>
    <row r="1138" spans="1:6" x14ac:dyDescent="0.25">
      <c r="A1138" t="s">
        <v>3405</v>
      </c>
      <c r="B1138" t="s">
        <v>3123</v>
      </c>
      <c r="C1138" s="20">
        <v>500</v>
      </c>
      <c r="D1138" t="s">
        <v>4636</v>
      </c>
      <c r="E1138" s="10" t="s">
        <v>7894</v>
      </c>
      <c r="F1138" s="10" t="s">
        <v>9883</v>
      </c>
    </row>
    <row r="1139" spans="1:6" x14ac:dyDescent="0.25">
      <c r="A1139" t="s">
        <v>817</v>
      </c>
      <c r="B1139" t="s">
        <v>3124</v>
      </c>
      <c r="C1139" s="20">
        <v>1552</v>
      </c>
      <c r="D1139" t="s">
        <v>5256</v>
      </c>
      <c r="E1139" s="10" t="s">
        <v>4241</v>
      </c>
      <c r="F1139" s="10" t="s">
        <v>9884</v>
      </c>
    </row>
    <row r="1140" spans="1:6" x14ac:dyDescent="0.25">
      <c r="A1140" t="s">
        <v>818</v>
      </c>
      <c r="B1140" t="s">
        <v>3124</v>
      </c>
      <c r="C1140" s="20">
        <v>846</v>
      </c>
      <c r="D1140" t="s">
        <v>5257</v>
      </c>
      <c r="E1140" s="10" t="s">
        <v>4241</v>
      </c>
      <c r="F1140" s="10" t="s">
        <v>9885</v>
      </c>
    </row>
    <row r="1141" spans="1:6" x14ac:dyDescent="0.25">
      <c r="A1141" t="s">
        <v>819</v>
      </c>
      <c r="B1141" t="s">
        <v>3123</v>
      </c>
      <c r="C1141" s="20">
        <v>5138</v>
      </c>
      <c r="D1141" t="s">
        <v>5258</v>
      </c>
      <c r="E1141" s="10" t="s">
        <v>7231</v>
      </c>
      <c r="F1141" s="10" t="s">
        <v>9886</v>
      </c>
    </row>
    <row r="1142" spans="1:6" x14ac:dyDescent="0.25">
      <c r="A1142" t="s">
        <v>820</v>
      </c>
      <c r="B1142" t="s">
        <v>3124</v>
      </c>
      <c r="C1142" s="20">
        <v>2535</v>
      </c>
      <c r="D1142" t="s">
        <v>4895</v>
      </c>
      <c r="E1142" s="10" t="s">
        <v>4241</v>
      </c>
      <c r="F1142" s="10" t="s">
        <v>9887</v>
      </c>
    </row>
    <row r="1143" spans="1:6" x14ac:dyDescent="0.25">
      <c r="A1143" t="s">
        <v>4027</v>
      </c>
      <c r="B1143" t="s">
        <v>3124</v>
      </c>
      <c r="C1143" s="20">
        <v>379</v>
      </c>
      <c r="D1143" t="s">
        <v>12104</v>
      </c>
      <c r="E1143" s="10" t="s">
        <v>12104</v>
      </c>
      <c r="F1143" s="10" t="s">
        <v>12104</v>
      </c>
    </row>
    <row r="1144" spans="1:6" x14ac:dyDescent="0.25">
      <c r="A1144" t="s">
        <v>3406</v>
      </c>
      <c r="B1144" t="s">
        <v>3123</v>
      </c>
      <c r="C1144" s="20">
        <v>77</v>
      </c>
      <c r="D1144" t="s">
        <v>5259</v>
      </c>
      <c r="E1144" s="10" t="s">
        <v>7895</v>
      </c>
      <c r="F1144" s="10" t="s">
        <v>9888</v>
      </c>
    </row>
    <row r="1145" spans="1:6" x14ac:dyDescent="0.25">
      <c r="A1145" t="s">
        <v>821</v>
      </c>
      <c r="B1145" t="s">
        <v>3123</v>
      </c>
      <c r="C1145" s="20">
        <v>1519</v>
      </c>
      <c r="D1145" t="s">
        <v>5260</v>
      </c>
      <c r="E1145" s="10" t="s">
        <v>7896</v>
      </c>
      <c r="F1145" s="10" t="s">
        <v>9889</v>
      </c>
    </row>
    <row r="1146" spans="1:6" x14ac:dyDescent="0.25">
      <c r="A1146" t="s">
        <v>3407</v>
      </c>
      <c r="B1146" t="s">
        <v>3123</v>
      </c>
      <c r="C1146" s="20">
        <v>1236</v>
      </c>
      <c r="D1146" t="s">
        <v>5261</v>
      </c>
      <c r="E1146" s="10" t="s">
        <v>7897</v>
      </c>
      <c r="F1146" s="10" t="s">
        <v>9890</v>
      </c>
    </row>
    <row r="1147" spans="1:6" x14ac:dyDescent="0.25">
      <c r="A1147" t="s">
        <v>822</v>
      </c>
      <c r="B1147" t="s">
        <v>3123</v>
      </c>
      <c r="C1147" s="20">
        <v>562</v>
      </c>
      <c r="D1147" t="s">
        <v>5262</v>
      </c>
      <c r="E1147" s="10" t="s">
        <v>7898</v>
      </c>
      <c r="F1147" s="10" t="s">
        <v>9891</v>
      </c>
    </row>
    <row r="1148" spans="1:6" x14ac:dyDescent="0.25">
      <c r="A1148" t="s">
        <v>823</v>
      </c>
      <c r="B1148" t="s">
        <v>3123</v>
      </c>
      <c r="C1148" s="20">
        <v>4143</v>
      </c>
      <c r="D1148" t="s">
        <v>5263</v>
      </c>
      <c r="E1148" s="10" t="s">
        <v>7899</v>
      </c>
      <c r="F1148" s="10" t="s">
        <v>9892</v>
      </c>
    </row>
    <row r="1149" spans="1:6" x14ac:dyDescent="0.25">
      <c r="A1149" t="s">
        <v>824</v>
      </c>
      <c r="B1149" t="s">
        <v>3123</v>
      </c>
      <c r="C1149" s="20">
        <v>9626</v>
      </c>
      <c r="D1149" t="s">
        <v>5264</v>
      </c>
      <c r="E1149" s="10" t="s">
        <v>7900</v>
      </c>
      <c r="F1149" s="10" t="s">
        <v>9893</v>
      </c>
    </row>
    <row r="1150" spans="1:6" x14ac:dyDescent="0.25">
      <c r="A1150" t="s">
        <v>825</v>
      </c>
      <c r="B1150" t="s">
        <v>3123</v>
      </c>
      <c r="C1150" s="20">
        <v>25063</v>
      </c>
      <c r="D1150" t="s">
        <v>5265</v>
      </c>
      <c r="E1150" s="10" t="s">
        <v>7901</v>
      </c>
      <c r="F1150" s="10" t="s">
        <v>9511</v>
      </c>
    </row>
    <row r="1151" spans="1:6" x14ac:dyDescent="0.25">
      <c r="A1151" t="s">
        <v>826</v>
      </c>
      <c r="B1151" t="s">
        <v>3124</v>
      </c>
      <c r="C1151" s="20">
        <v>523</v>
      </c>
      <c r="D1151" t="s">
        <v>5266</v>
      </c>
      <c r="E1151" s="10" t="s">
        <v>4241</v>
      </c>
      <c r="F1151" s="10" t="s">
        <v>9894</v>
      </c>
    </row>
    <row r="1152" spans="1:6" x14ac:dyDescent="0.25">
      <c r="A1152" t="s">
        <v>827</v>
      </c>
      <c r="B1152" t="s">
        <v>3123</v>
      </c>
      <c r="C1152" s="20">
        <v>1986</v>
      </c>
      <c r="D1152" t="s">
        <v>5267</v>
      </c>
      <c r="E1152" s="10" t="s">
        <v>7902</v>
      </c>
      <c r="F1152" s="10" t="s">
        <v>9895</v>
      </c>
    </row>
    <row r="1153" spans="1:6" x14ac:dyDescent="0.25">
      <c r="A1153" t="s">
        <v>828</v>
      </c>
      <c r="B1153" t="s">
        <v>3123</v>
      </c>
      <c r="C1153" s="20">
        <v>12551</v>
      </c>
      <c r="D1153" t="s">
        <v>5268</v>
      </c>
      <c r="E1153" s="10" t="s">
        <v>7516</v>
      </c>
      <c r="F1153" s="10" t="s">
        <v>9896</v>
      </c>
    </row>
    <row r="1154" spans="1:6" x14ac:dyDescent="0.25">
      <c r="A1154" t="s">
        <v>829</v>
      </c>
      <c r="B1154" t="s">
        <v>3124</v>
      </c>
      <c r="C1154" s="20">
        <v>5327</v>
      </c>
      <c r="D1154" t="s">
        <v>5269</v>
      </c>
      <c r="E1154" s="10" t="s">
        <v>4241</v>
      </c>
      <c r="F1154" s="10" t="s">
        <v>9897</v>
      </c>
    </row>
    <row r="1155" spans="1:6" x14ac:dyDescent="0.25">
      <c r="A1155" t="s">
        <v>830</v>
      </c>
      <c r="B1155" t="s">
        <v>3124</v>
      </c>
      <c r="C1155" s="20">
        <v>2332</v>
      </c>
      <c r="D1155" t="s">
        <v>5270</v>
      </c>
      <c r="E1155" s="10" t="s">
        <v>4241</v>
      </c>
      <c r="F1155" s="10" t="s">
        <v>4855</v>
      </c>
    </row>
    <row r="1156" spans="1:6" x14ac:dyDescent="0.25">
      <c r="A1156" t="s">
        <v>831</v>
      </c>
      <c r="B1156" t="s">
        <v>3123</v>
      </c>
      <c r="C1156" s="20">
        <v>45375</v>
      </c>
      <c r="D1156" t="s">
        <v>5271</v>
      </c>
      <c r="E1156" s="10" t="s">
        <v>7903</v>
      </c>
      <c r="F1156" s="10" t="s">
        <v>9898</v>
      </c>
    </row>
    <row r="1157" spans="1:6" x14ac:dyDescent="0.25">
      <c r="A1157" t="s">
        <v>832</v>
      </c>
      <c r="B1157" t="s">
        <v>3123</v>
      </c>
      <c r="C1157" s="20">
        <v>709</v>
      </c>
      <c r="D1157" t="s">
        <v>5272</v>
      </c>
      <c r="E1157" s="10" t="s">
        <v>7904</v>
      </c>
      <c r="F1157" s="10" t="s">
        <v>9899</v>
      </c>
    </row>
    <row r="1158" spans="1:6" x14ac:dyDescent="0.25">
      <c r="A1158" t="s">
        <v>833</v>
      </c>
      <c r="B1158" t="s">
        <v>3124</v>
      </c>
      <c r="C1158" s="20">
        <v>1434</v>
      </c>
      <c r="D1158" t="s">
        <v>5273</v>
      </c>
      <c r="E1158" s="10" t="s">
        <v>6768</v>
      </c>
      <c r="F1158" s="10" t="s">
        <v>9900</v>
      </c>
    </row>
    <row r="1159" spans="1:6" x14ac:dyDescent="0.25">
      <c r="A1159" t="s">
        <v>834</v>
      </c>
      <c r="B1159" t="s">
        <v>3123</v>
      </c>
      <c r="C1159" s="20">
        <v>299</v>
      </c>
      <c r="D1159" t="s">
        <v>5274</v>
      </c>
      <c r="E1159" s="10" t="s">
        <v>7905</v>
      </c>
      <c r="F1159" s="10" t="s">
        <v>9901</v>
      </c>
    </row>
    <row r="1160" spans="1:6" x14ac:dyDescent="0.25">
      <c r="A1160" t="s">
        <v>835</v>
      </c>
      <c r="B1160" t="s">
        <v>3123</v>
      </c>
      <c r="C1160" s="20">
        <v>889</v>
      </c>
      <c r="D1160" t="s">
        <v>5275</v>
      </c>
      <c r="E1160" s="10" t="s">
        <v>7906</v>
      </c>
      <c r="F1160" s="10" t="s">
        <v>9902</v>
      </c>
    </row>
    <row r="1161" spans="1:6" x14ac:dyDescent="0.25">
      <c r="A1161" t="s">
        <v>836</v>
      </c>
      <c r="B1161" t="s">
        <v>3124</v>
      </c>
      <c r="C1161" s="20">
        <v>19</v>
      </c>
      <c r="D1161" t="s">
        <v>5276</v>
      </c>
      <c r="E1161" s="10" t="s">
        <v>4241</v>
      </c>
      <c r="F1161" s="10" t="s">
        <v>9903</v>
      </c>
    </row>
    <row r="1162" spans="1:6" x14ac:dyDescent="0.25">
      <c r="A1162" t="s">
        <v>838</v>
      </c>
      <c r="B1162" t="s">
        <v>3123</v>
      </c>
      <c r="C1162" s="20">
        <v>10476</v>
      </c>
      <c r="D1162" t="s">
        <v>5277</v>
      </c>
      <c r="E1162" s="10" t="s">
        <v>7907</v>
      </c>
      <c r="F1162" s="10" t="s">
        <v>9904</v>
      </c>
    </row>
    <row r="1163" spans="1:6" x14ac:dyDescent="0.25">
      <c r="A1163" t="s">
        <v>837</v>
      </c>
      <c r="B1163" t="s">
        <v>3124</v>
      </c>
      <c r="C1163" s="20">
        <v>2861</v>
      </c>
      <c r="D1163" t="s">
        <v>5278</v>
      </c>
      <c r="E1163" s="10" t="s">
        <v>7908</v>
      </c>
      <c r="F1163" s="10" t="s">
        <v>9905</v>
      </c>
    </row>
    <row r="1164" spans="1:6" x14ac:dyDescent="0.25">
      <c r="A1164" t="s">
        <v>839</v>
      </c>
      <c r="B1164" t="s">
        <v>3123</v>
      </c>
      <c r="C1164" s="20">
        <v>18931</v>
      </c>
      <c r="D1164" t="s">
        <v>5279</v>
      </c>
      <c r="E1164" s="10" t="s">
        <v>6799</v>
      </c>
      <c r="F1164" s="10" t="s">
        <v>9754</v>
      </c>
    </row>
    <row r="1165" spans="1:6" x14ac:dyDescent="0.25">
      <c r="A1165" t="s">
        <v>840</v>
      </c>
      <c r="B1165" t="s">
        <v>3123</v>
      </c>
      <c r="C1165" s="20">
        <v>39216</v>
      </c>
      <c r="D1165" t="s">
        <v>5280</v>
      </c>
      <c r="E1165" s="10" t="s">
        <v>7909</v>
      </c>
      <c r="F1165" s="10" t="s">
        <v>9906</v>
      </c>
    </row>
    <row r="1166" spans="1:6" x14ac:dyDescent="0.25">
      <c r="A1166" t="s">
        <v>3408</v>
      </c>
      <c r="B1166" t="s">
        <v>3124</v>
      </c>
      <c r="C1166" s="20">
        <v>46</v>
      </c>
      <c r="D1166" t="s">
        <v>5281</v>
      </c>
      <c r="E1166" s="10" t="s">
        <v>4241</v>
      </c>
      <c r="F1166" s="10" t="s">
        <v>9907</v>
      </c>
    </row>
    <row r="1167" spans="1:6" x14ac:dyDescent="0.25">
      <c r="A1167" t="s">
        <v>3409</v>
      </c>
      <c r="B1167" t="s">
        <v>3123</v>
      </c>
      <c r="C1167" s="20">
        <v>5602</v>
      </c>
      <c r="D1167" t="s">
        <v>5282</v>
      </c>
      <c r="E1167" s="10" t="s">
        <v>7910</v>
      </c>
      <c r="F1167" s="10" t="s">
        <v>9908</v>
      </c>
    </row>
    <row r="1168" spans="1:6" x14ac:dyDescent="0.25">
      <c r="A1168" t="s">
        <v>841</v>
      </c>
      <c r="B1168" t="s">
        <v>3123</v>
      </c>
      <c r="C1168" s="20">
        <v>1188</v>
      </c>
      <c r="D1168" t="s">
        <v>5064</v>
      </c>
      <c r="E1168" s="10" t="s">
        <v>7208</v>
      </c>
      <c r="F1168" s="10" t="s">
        <v>4681</v>
      </c>
    </row>
    <row r="1169" spans="1:6" x14ac:dyDescent="0.25">
      <c r="A1169" t="s">
        <v>842</v>
      </c>
      <c r="B1169" t="s">
        <v>3124</v>
      </c>
      <c r="C1169" s="20">
        <v>1437</v>
      </c>
      <c r="D1169" t="s">
        <v>5283</v>
      </c>
      <c r="E1169" s="10" t="s">
        <v>4241</v>
      </c>
      <c r="F1169" s="10" t="s">
        <v>9909</v>
      </c>
    </row>
    <row r="1170" spans="1:6" x14ac:dyDescent="0.25">
      <c r="A1170" t="s">
        <v>3410</v>
      </c>
      <c r="B1170" t="s">
        <v>3123</v>
      </c>
      <c r="C1170" s="20">
        <v>10423</v>
      </c>
      <c r="D1170" t="s">
        <v>4638</v>
      </c>
      <c r="E1170" s="10" t="s">
        <v>7911</v>
      </c>
      <c r="F1170" s="10" t="s">
        <v>9910</v>
      </c>
    </row>
    <row r="1171" spans="1:6" x14ac:dyDescent="0.25">
      <c r="A1171" t="s">
        <v>4028</v>
      </c>
      <c r="B1171" t="s">
        <v>3123</v>
      </c>
      <c r="C1171" s="20"/>
      <c r="D1171" t="s">
        <v>12104</v>
      </c>
      <c r="E1171" s="10" t="s">
        <v>12104</v>
      </c>
      <c r="F1171" s="10" t="s">
        <v>12104</v>
      </c>
    </row>
    <row r="1172" spans="1:6" x14ac:dyDescent="0.25">
      <c r="A1172" t="s">
        <v>3411</v>
      </c>
      <c r="B1172" t="s">
        <v>3123</v>
      </c>
      <c r="C1172" s="20">
        <v>10</v>
      </c>
      <c r="D1172" t="s">
        <v>5284</v>
      </c>
      <c r="E1172" s="10" t="s">
        <v>7912</v>
      </c>
      <c r="F1172" s="10" t="s">
        <v>9911</v>
      </c>
    </row>
    <row r="1173" spans="1:6" x14ac:dyDescent="0.25">
      <c r="A1173" t="s">
        <v>843</v>
      </c>
      <c r="B1173" t="s">
        <v>3124</v>
      </c>
      <c r="C1173" s="20">
        <v>15482</v>
      </c>
      <c r="D1173" t="s">
        <v>5285</v>
      </c>
      <c r="E1173" s="10" t="s">
        <v>4241</v>
      </c>
      <c r="F1173" s="10" t="s">
        <v>9912</v>
      </c>
    </row>
    <row r="1174" spans="1:6" x14ac:dyDescent="0.25">
      <c r="A1174" t="s">
        <v>844</v>
      </c>
      <c r="B1174" t="s">
        <v>3123</v>
      </c>
      <c r="C1174" s="20">
        <v>6227</v>
      </c>
      <c r="D1174" t="s">
        <v>5286</v>
      </c>
      <c r="E1174" s="10" t="s">
        <v>7913</v>
      </c>
      <c r="F1174" s="10" t="s">
        <v>9913</v>
      </c>
    </row>
    <row r="1175" spans="1:6" x14ac:dyDescent="0.25">
      <c r="A1175" t="s">
        <v>845</v>
      </c>
      <c r="B1175" t="s">
        <v>3123</v>
      </c>
      <c r="C1175" s="20">
        <v>9555</v>
      </c>
      <c r="D1175" t="s">
        <v>5287</v>
      </c>
      <c r="E1175" s="10" t="s">
        <v>7914</v>
      </c>
      <c r="F1175" s="10" t="s">
        <v>9914</v>
      </c>
    </row>
    <row r="1176" spans="1:6" x14ac:dyDescent="0.25">
      <c r="A1176" t="s">
        <v>846</v>
      </c>
      <c r="B1176" t="s">
        <v>3123</v>
      </c>
      <c r="C1176" s="20">
        <v>3480</v>
      </c>
      <c r="D1176" t="s">
        <v>5288</v>
      </c>
      <c r="E1176" s="10" t="s">
        <v>4241</v>
      </c>
      <c r="F1176" s="10" t="s">
        <v>9915</v>
      </c>
    </row>
    <row r="1177" spans="1:6" x14ac:dyDescent="0.25">
      <c r="A1177" t="s">
        <v>3412</v>
      </c>
      <c r="B1177" t="s">
        <v>3123</v>
      </c>
      <c r="C1177" s="20">
        <v>628</v>
      </c>
      <c r="D1177" t="s">
        <v>5289</v>
      </c>
      <c r="E1177" s="10" t="s">
        <v>7915</v>
      </c>
      <c r="F1177" s="10" t="s">
        <v>9916</v>
      </c>
    </row>
    <row r="1178" spans="1:6" x14ac:dyDescent="0.25">
      <c r="A1178" t="s">
        <v>847</v>
      </c>
      <c r="B1178" t="s">
        <v>3123</v>
      </c>
      <c r="C1178" s="20">
        <v>237</v>
      </c>
      <c r="D1178" t="s">
        <v>5290</v>
      </c>
      <c r="E1178" s="10" t="s">
        <v>4241</v>
      </c>
      <c r="F1178" s="10" t="s">
        <v>9446</v>
      </c>
    </row>
    <row r="1179" spans="1:6" x14ac:dyDescent="0.25">
      <c r="A1179" t="s">
        <v>848</v>
      </c>
      <c r="B1179" t="s">
        <v>3123</v>
      </c>
      <c r="C1179" s="20">
        <v>1311</v>
      </c>
      <c r="D1179" t="s">
        <v>5291</v>
      </c>
      <c r="E1179" s="10" t="s">
        <v>7916</v>
      </c>
      <c r="F1179" s="10" t="s">
        <v>9917</v>
      </c>
    </row>
    <row r="1180" spans="1:6" x14ac:dyDescent="0.25">
      <c r="A1180" t="s">
        <v>849</v>
      </c>
      <c r="B1180" t="s">
        <v>3123</v>
      </c>
      <c r="C1180" s="20">
        <v>2460</v>
      </c>
      <c r="D1180" t="s">
        <v>5292</v>
      </c>
      <c r="E1180" s="10" t="s">
        <v>7917</v>
      </c>
      <c r="F1180" s="10" t="s">
        <v>9918</v>
      </c>
    </row>
    <row r="1181" spans="1:6" x14ac:dyDescent="0.25">
      <c r="A1181" t="s">
        <v>3413</v>
      </c>
      <c r="B1181" t="s">
        <v>3123</v>
      </c>
      <c r="C1181" s="20">
        <v>54</v>
      </c>
      <c r="D1181" t="s">
        <v>5293</v>
      </c>
      <c r="E1181" s="10" t="s">
        <v>4770</v>
      </c>
      <c r="F1181" s="10" t="s">
        <v>9919</v>
      </c>
    </row>
    <row r="1182" spans="1:6" x14ac:dyDescent="0.25">
      <c r="A1182" t="s">
        <v>3414</v>
      </c>
      <c r="B1182" t="s">
        <v>3123</v>
      </c>
      <c r="C1182" s="20">
        <v>45</v>
      </c>
      <c r="D1182" t="s">
        <v>5294</v>
      </c>
      <c r="E1182" s="10" t="s">
        <v>4241</v>
      </c>
      <c r="F1182" s="10" t="s">
        <v>9920</v>
      </c>
    </row>
    <row r="1183" spans="1:6" x14ac:dyDescent="0.25">
      <c r="A1183" t="s">
        <v>850</v>
      </c>
      <c r="B1183" t="s">
        <v>3123</v>
      </c>
      <c r="C1183" s="20">
        <v>5116</v>
      </c>
      <c r="D1183" t="s">
        <v>5295</v>
      </c>
      <c r="E1183" s="10" t="s">
        <v>7918</v>
      </c>
      <c r="F1183" s="10" t="s">
        <v>9921</v>
      </c>
    </row>
    <row r="1184" spans="1:6" x14ac:dyDescent="0.25">
      <c r="A1184" t="s">
        <v>851</v>
      </c>
      <c r="B1184" t="s">
        <v>3123</v>
      </c>
      <c r="C1184" s="20">
        <v>5707</v>
      </c>
      <c r="D1184" t="s">
        <v>5296</v>
      </c>
      <c r="E1184" s="10" t="s">
        <v>7919</v>
      </c>
      <c r="F1184" s="10" t="s">
        <v>9922</v>
      </c>
    </row>
    <row r="1185" spans="1:6" x14ac:dyDescent="0.25">
      <c r="A1185" t="s">
        <v>852</v>
      </c>
      <c r="B1185" t="s">
        <v>3123</v>
      </c>
      <c r="C1185" s="20">
        <v>3458</v>
      </c>
      <c r="D1185" t="s">
        <v>5297</v>
      </c>
      <c r="E1185" s="10" t="s">
        <v>4387</v>
      </c>
      <c r="F1185" s="10" t="s">
        <v>9923</v>
      </c>
    </row>
    <row r="1186" spans="1:6" x14ac:dyDescent="0.25">
      <c r="A1186" t="s">
        <v>3415</v>
      </c>
      <c r="B1186" t="s">
        <v>3123</v>
      </c>
      <c r="C1186" s="20">
        <v>2479</v>
      </c>
      <c r="D1186" t="s">
        <v>5298</v>
      </c>
      <c r="E1186" s="10" t="s">
        <v>7920</v>
      </c>
      <c r="F1186" s="10" t="s">
        <v>9924</v>
      </c>
    </row>
    <row r="1187" spans="1:6" x14ac:dyDescent="0.25">
      <c r="A1187" t="s">
        <v>3416</v>
      </c>
      <c r="B1187" t="s">
        <v>3124</v>
      </c>
      <c r="C1187" s="20">
        <v>1300</v>
      </c>
      <c r="D1187" t="s">
        <v>5299</v>
      </c>
      <c r="E1187" s="10" t="s">
        <v>4241</v>
      </c>
      <c r="F1187" s="10" t="s">
        <v>9925</v>
      </c>
    </row>
    <row r="1188" spans="1:6" x14ac:dyDescent="0.25">
      <c r="A1188" t="s">
        <v>853</v>
      </c>
      <c r="B1188" t="s">
        <v>3124</v>
      </c>
      <c r="C1188" s="20">
        <v>31</v>
      </c>
      <c r="D1188" t="s">
        <v>5300</v>
      </c>
      <c r="E1188" s="10" t="s">
        <v>4241</v>
      </c>
      <c r="F1188" s="10" t="s">
        <v>9926</v>
      </c>
    </row>
    <row r="1189" spans="1:6" x14ac:dyDescent="0.25">
      <c r="A1189" t="s">
        <v>854</v>
      </c>
      <c r="B1189" t="s">
        <v>3124</v>
      </c>
      <c r="C1189" s="20">
        <v>2460</v>
      </c>
      <c r="D1189" t="s">
        <v>5301</v>
      </c>
      <c r="E1189" s="10" t="s">
        <v>4241</v>
      </c>
      <c r="F1189" s="10" t="s">
        <v>9927</v>
      </c>
    </row>
    <row r="1190" spans="1:6" x14ac:dyDescent="0.25">
      <c r="A1190" t="s">
        <v>855</v>
      </c>
      <c r="B1190" t="s">
        <v>3123</v>
      </c>
      <c r="C1190" s="20">
        <v>920</v>
      </c>
      <c r="D1190" t="s">
        <v>5302</v>
      </c>
      <c r="E1190" s="10" t="s">
        <v>6608</v>
      </c>
      <c r="F1190" s="10" t="s">
        <v>8010</v>
      </c>
    </row>
    <row r="1191" spans="1:6" x14ac:dyDescent="0.25">
      <c r="A1191" t="s">
        <v>3417</v>
      </c>
      <c r="B1191" t="s">
        <v>3124</v>
      </c>
      <c r="C1191" s="20">
        <v>39</v>
      </c>
      <c r="D1191" t="s">
        <v>5303</v>
      </c>
      <c r="E1191" s="10" t="s">
        <v>4241</v>
      </c>
      <c r="F1191" s="10" t="s">
        <v>9395</v>
      </c>
    </row>
    <row r="1192" spans="1:6" x14ac:dyDescent="0.25">
      <c r="A1192" t="s">
        <v>3418</v>
      </c>
      <c r="B1192" t="s">
        <v>3124</v>
      </c>
      <c r="C1192" s="20">
        <v>341</v>
      </c>
      <c r="D1192" t="s">
        <v>5304</v>
      </c>
      <c r="E1192" s="10" t="s">
        <v>4241</v>
      </c>
      <c r="F1192" s="10" t="s">
        <v>9928</v>
      </c>
    </row>
    <row r="1193" spans="1:6" x14ac:dyDescent="0.25">
      <c r="A1193" t="s">
        <v>857</v>
      </c>
      <c r="B1193" t="s">
        <v>3124</v>
      </c>
      <c r="C1193" s="20">
        <v>1130</v>
      </c>
      <c r="D1193" t="s">
        <v>5305</v>
      </c>
      <c r="E1193" s="10" t="s">
        <v>4241</v>
      </c>
      <c r="F1193" s="10" t="s">
        <v>9929</v>
      </c>
    </row>
    <row r="1194" spans="1:6" x14ac:dyDescent="0.25">
      <c r="A1194" t="s">
        <v>3419</v>
      </c>
      <c r="B1194" t="s">
        <v>3123</v>
      </c>
      <c r="C1194" s="20">
        <v>70</v>
      </c>
      <c r="D1194" t="s">
        <v>5306</v>
      </c>
      <c r="E1194" s="10" t="s">
        <v>4241</v>
      </c>
      <c r="F1194" s="10" t="s">
        <v>9532</v>
      </c>
    </row>
    <row r="1195" spans="1:6" x14ac:dyDescent="0.25">
      <c r="A1195" t="s">
        <v>858</v>
      </c>
      <c r="B1195" t="s">
        <v>3124</v>
      </c>
      <c r="C1195" s="20">
        <v>2137</v>
      </c>
      <c r="D1195" t="s">
        <v>5307</v>
      </c>
      <c r="E1195" s="10" t="s">
        <v>4241</v>
      </c>
      <c r="F1195" s="10" t="s">
        <v>9930</v>
      </c>
    </row>
    <row r="1196" spans="1:6" x14ac:dyDescent="0.25">
      <c r="A1196" t="s">
        <v>3420</v>
      </c>
      <c r="B1196" t="s">
        <v>3123</v>
      </c>
      <c r="C1196" s="20">
        <v>144</v>
      </c>
      <c r="D1196" t="s">
        <v>5308</v>
      </c>
      <c r="E1196" s="10" t="s">
        <v>4241</v>
      </c>
      <c r="F1196" s="10" t="s">
        <v>9931</v>
      </c>
    </row>
    <row r="1197" spans="1:6" x14ac:dyDescent="0.25">
      <c r="A1197" t="s">
        <v>859</v>
      </c>
      <c r="B1197" t="s">
        <v>3124</v>
      </c>
      <c r="C1197" s="20">
        <v>3695</v>
      </c>
      <c r="D1197" t="s">
        <v>5309</v>
      </c>
      <c r="E1197" s="10" t="s">
        <v>4241</v>
      </c>
      <c r="F1197" s="10" t="s">
        <v>9932</v>
      </c>
    </row>
    <row r="1198" spans="1:6" x14ac:dyDescent="0.25">
      <c r="A1198" t="s">
        <v>860</v>
      </c>
      <c r="B1198" t="s">
        <v>3124</v>
      </c>
      <c r="C1198" s="20">
        <v>366</v>
      </c>
      <c r="D1198" t="s">
        <v>5310</v>
      </c>
      <c r="E1198" s="10" t="s">
        <v>4241</v>
      </c>
      <c r="F1198" s="10" t="s">
        <v>9933</v>
      </c>
    </row>
    <row r="1199" spans="1:6" x14ac:dyDescent="0.25">
      <c r="A1199" t="s">
        <v>856</v>
      </c>
      <c r="B1199" t="s">
        <v>3124</v>
      </c>
      <c r="C1199" s="20">
        <v>2463</v>
      </c>
      <c r="D1199" t="s">
        <v>5311</v>
      </c>
      <c r="E1199" s="10" t="s">
        <v>4241</v>
      </c>
      <c r="F1199" s="10" t="s">
        <v>9934</v>
      </c>
    </row>
    <row r="1200" spans="1:6" x14ac:dyDescent="0.25">
      <c r="A1200" t="s">
        <v>3421</v>
      </c>
      <c r="B1200" t="s">
        <v>3123</v>
      </c>
      <c r="C1200" s="20">
        <v>111</v>
      </c>
      <c r="D1200" t="s">
        <v>5312</v>
      </c>
      <c r="E1200" s="10" t="s">
        <v>4241</v>
      </c>
      <c r="F1200" s="10" t="s">
        <v>5414</v>
      </c>
    </row>
    <row r="1201" spans="1:6" x14ac:dyDescent="0.25">
      <c r="A1201" t="s">
        <v>3422</v>
      </c>
      <c r="B1201" t="s">
        <v>3123</v>
      </c>
      <c r="C1201" s="20">
        <v>211</v>
      </c>
      <c r="D1201" t="s">
        <v>5313</v>
      </c>
      <c r="E1201" s="10" t="s">
        <v>6087</v>
      </c>
      <c r="F1201" s="10" t="s">
        <v>6891</v>
      </c>
    </row>
    <row r="1202" spans="1:6" x14ac:dyDescent="0.25">
      <c r="A1202" t="s">
        <v>3423</v>
      </c>
      <c r="B1202" t="s">
        <v>3123</v>
      </c>
      <c r="C1202" s="20">
        <v>116</v>
      </c>
      <c r="D1202" t="s">
        <v>5314</v>
      </c>
      <c r="E1202" s="10" t="s">
        <v>7921</v>
      </c>
      <c r="F1202" s="10" t="s">
        <v>9935</v>
      </c>
    </row>
    <row r="1203" spans="1:6" x14ac:dyDescent="0.25">
      <c r="A1203" t="s">
        <v>861</v>
      </c>
      <c r="B1203" t="s">
        <v>3123</v>
      </c>
      <c r="C1203" s="20">
        <v>3747</v>
      </c>
      <c r="D1203" t="s">
        <v>5315</v>
      </c>
      <c r="E1203" s="10" t="s">
        <v>7922</v>
      </c>
      <c r="F1203" s="10" t="s">
        <v>9936</v>
      </c>
    </row>
    <row r="1204" spans="1:6" x14ac:dyDescent="0.25">
      <c r="A1204" t="s">
        <v>862</v>
      </c>
      <c r="B1204" t="s">
        <v>3124</v>
      </c>
      <c r="C1204" s="20">
        <v>1667</v>
      </c>
      <c r="D1204" t="s">
        <v>5316</v>
      </c>
      <c r="E1204" s="10" t="s">
        <v>4241</v>
      </c>
      <c r="F1204" s="10" t="s">
        <v>9937</v>
      </c>
    </row>
    <row r="1205" spans="1:6" x14ac:dyDescent="0.25">
      <c r="A1205" t="s">
        <v>863</v>
      </c>
      <c r="B1205" t="s">
        <v>3123</v>
      </c>
      <c r="C1205" s="20">
        <v>13737</v>
      </c>
      <c r="D1205" t="s">
        <v>5317</v>
      </c>
      <c r="E1205" s="10" t="s">
        <v>7923</v>
      </c>
      <c r="F1205" s="10" t="s">
        <v>9938</v>
      </c>
    </row>
    <row r="1206" spans="1:6" x14ac:dyDescent="0.25">
      <c r="A1206" t="s">
        <v>864</v>
      </c>
      <c r="B1206" t="s">
        <v>3124</v>
      </c>
      <c r="C1206" s="20">
        <v>3243</v>
      </c>
      <c r="D1206" t="s">
        <v>5318</v>
      </c>
      <c r="E1206" s="10" t="s">
        <v>4241</v>
      </c>
      <c r="F1206" s="10" t="s">
        <v>9310</v>
      </c>
    </row>
    <row r="1207" spans="1:6" x14ac:dyDescent="0.25">
      <c r="A1207" t="s">
        <v>865</v>
      </c>
      <c r="B1207" t="s">
        <v>3124</v>
      </c>
      <c r="C1207" s="20">
        <v>1597</v>
      </c>
      <c r="D1207" t="s">
        <v>5319</v>
      </c>
      <c r="E1207" s="10" t="s">
        <v>4241</v>
      </c>
      <c r="F1207" s="10" t="s">
        <v>9939</v>
      </c>
    </row>
    <row r="1208" spans="1:6" x14ac:dyDescent="0.25">
      <c r="A1208" t="s">
        <v>866</v>
      </c>
      <c r="B1208" t="s">
        <v>3123</v>
      </c>
      <c r="C1208" s="20">
        <v>11719</v>
      </c>
      <c r="D1208" t="s">
        <v>5320</v>
      </c>
      <c r="E1208" s="10" t="s">
        <v>4241</v>
      </c>
      <c r="F1208" s="10" t="s">
        <v>9940</v>
      </c>
    </row>
    <row r="1209" spans="1:6" x14ac:dyDescent="0.25">
      <c r="A1209" t="s">
        <v>3424</v>
      </c>
      <c r="B1209" t="s">
        <v>3123</v>
      </c>
      <c r="C1209" s="20">
        <v>720</v>
      </c>
      <c r="D1209" t="s">
        <v>4684</v>
      </c>
      <c r="E1209" s="10" t="s">
        <v>7230</v>
      </c>
      <c r="F1209" s="10" t="s">
        <v>9941</v>
      </c>
    </row>
    <row r="1210" spans="1:6" x14ac:dyDescent="0.25">
      <c r="A1210" t="s">
        <v>867</v>
      </c>
      <c r="B1210" t="s">
        <v>3124</v>
      </c>
      <c r="C1210" s="20">
        <v>1200</v>
      </c>
      <c r="D1210" t="s">
        <v>5321</v>
      </c>
      <c r="E1210" s="10" t="s">
        <v>4241</v>
      </c>
      <c r="F1210" s="10" t="s">
        <v>9942</v>
      </c>
    </row>
    <row r="1211" spans="1:6" x14ac:dyDescent="0.25">
      <c r="A1211" t="s">
        <v>868</v>
      </c>
      <c r="B1211" t="s">
        <v>3123</v>
      </c>
      <c r="C1211" s="20">
        <v>5080</v>
      </c>
      <c r="D1211" t="s">
        <v>5322</v>
      </c>
      <c r="E1211" s="10" t="s">
        <v>7924</v>
      </c>
      <c r="F1211" s="10" t="s">
        <v>9943</v>
      </c>
    </row>
    <row r="1212" spans="1:6" x14ac:dyDescent="0.25">
      <c r="A1212" t="s">
        <v>3425</v>
      </c>
      <c r="B1212" t="s">
        <v>3124</v>
      </c>
      <c r="C1212" s="20">
        <v>1988</v>
      </c>
      <c r="D1212" t="s">
        <v>5323</v>
      </c>
      <c r="E1212" s="10" t="s">
        <v>4241</v>
      </c>
      <c r="F1212" s="10" t="s">
        <v>9944</v>
      </c>
    </row>
    <row r="1213" spans="1:6" x14ac:dyDescent="0.25">
      <c r="A1213" t="s">
        <v>3426</v>
      </c>
      <c r="B1213" t="s">
        <v>3123</v>
      </c>
      <c r="C1213" s="20">
        <v>15996</v>
      </c>
      <c r="D1213" t="s">
        <v>5324</v>
      </c>
      <c r="E1213" s="10" t="s">
        <v>7925</v>
      </c>
      <c r="F1213" s="10" t="s">
        <v>9619</v>
      </c>
    </row>
    <row r="1214" spans="1:6" x14ac:dyDescent="0.25">
      <c r="A1214" t="s">
        <v>869</v>
      </c>
      <c r="B1214" t="s">
        <v>3123</v>
      </c>
      <c r="C1214" s="20">
        <v>1839</v>
      </c>
      <c r="D1214" t="s">
        <v>4220</v>
      </c>
      <c r="E1214" s="10" t="s">
        <v>7926</v>
      </c>
      <c r="F1214" s="10" t="s">
        <v>9945</v>
      </c>
    </row>
    <row r="1215" spans="1:6" x14ac:dyDescent="0.25">
      <c r="A1215" t="s">
        <v>3427</v>
      </c>
      <c r="B1215" t="s">
        <v>3124</v>
      </c>
      <c r="C1215" s="20">
        <v>2921</v>
      </c>
      <c r="D1215" t="s">
        <v>5325</v>
      </c>
      <c r="E1215" s="10" t="s">
        <v>4241</v>
      </c>
      <c r="F1215" s="10" t="s">
        <v>9946</v>
      </c>
    </row>
    <row r="1216" spans="1:6" x14ac:dyDescent="0.25">
      <c r="A1216" t="s">
        <v>3428</v>
      </c>
      <c r="B1216" t="s">
        <v>3124</v>
      </c>
      <c r="C1216" s="20">
        <v>15</v>
      </c>
      <c r="D1216" t="s">
        <v>5326</v>
      </c>
      <c r="E1216" s="10" t="s">
        <v>4241</v>
      </c>
      <c r="F1216" s="10" t="s">
        <v>9947</v>
      </c>
    </row>
    <row r="1217" spans="1:6" x14ac:dyDescent="0.25">
      <c r="A1217" t="s">
        <v>870</v>
      </c>
      <c r="B1217" t="s">
        <v>3123</v>
      </c>
      <c r="C1217" s="20">
        <v>3898</v>
      </c>
      <c r="D1217" t="s">
        <v>5327</v>
      </c>
      <c r="E1217" s="10" t="s">
        <v>4385</v>
      </c>
      <c r="F1217" s="10" t="s">
        <v>6263</v>
      </c>
    </row>
    <row r="1218" spans="1:6" x14ac:dyDescent="0.25">
      <c r="A1218" t="s">
        <v>871</v>
      </c>
      <c r="B1218" t="s">
        <v>3124</v>
      </c>
      <c r="C1218" s="20">
        <v>1371</v>
      </c>
      <c r="D1218" t="s">
        <v>5328</v>
      </c>
      <c r="E1218" s="10" t="s">
        <v>4241</v>
      </c>
      <c r="F1218" s="10" t="s">
        <v>9948</v>
      </c>
    </row>
    <row r="1219" spans="1:6" x14ac:dyDescent="0.25">
      <c r="A1219" t="s">
        <v>872</v>
      </c>
      <c r="B1219" t="s">
        <v>3123</v>
      </c>
      <c r="C1219" s="20">
        <v>1359</v>
      </c>
      <c r="D1219" t="s">
        <v>5329</v>
      </c>
      <c r="E1219" s="10" t="s">
        <v>7927</v>
      </c>
      <c r="F1219" s="10" t="s">
        <v>9949</v>
      </c>
    </row>
    <row r="1220" spans="1:6" x14ac:dyDescent="0.25">
      <c r="A1220" t="s">
        <v>873</v>
      </c>
      <c r="B1220" t="s">
        <v>3124</v>
      </c>
      <c r="C1220" s="20">
        <v>4012</v>
      </c>
      <c r="D1220" t="s">
        <v>5330</v>
      </c>
      <c r="E1220" s="10" t="s">
        <v>4241</v>
      </c>
      <c r="F1220" s="10" t="s">
        <v>9950</v>
      </c>
    </row>
    <row r="1221" spans="1:6" x14ac:dyDescent="0.25">
      <c r="A1221" t="s">
        <v>874</v>
      </c>
      <c r="B1221" t="s">
        <v>3123</v>
      </c>
      <c r="C1221" s="20">
        <v>1867</v>
      </c>
      <c r="D1221" t="s">
        <v>5331</v>
      </c>
      <c r="E1221" s="10" t="s">
        <v>7928</v>
      </c>
      <c r="F1221" s="10" t="s">
        <v>9951</v>
      </c>
    </row>
    <row r="1222" spans="1:6" x14ac:dyDescent="0.25">
      <c r="A1222" t="s">
        <v>875</v>
      </c>
      <c r="B1222" t="s">
        <v>3124</v>
      </c>
      <c r="C1222" s="20">
        <v>3764</v>
      </c>
      <c r="D1222" t="s">
        <v>5332</v>
      </c>
      <c r="E1222" s="10" t="s">
        <v>4241</v>
      </c>
      <c r="F1222" s="10" t="s">
        <v>8980</v>
      </c>
    </row>
    <row r="1223" spans="1:6" x14ac:dyDescent="0.25">
      <c r="A1223" t="s">
        <v>3429</v>
      </c>
      <c r="B1223" t="s">
        <v>3123</v>
      </c>
      <c r="C1223" s="20">
        <v>124</v>
      </c>
      <c r="D1223" t="s">
        <v>5333</v>
      </c>
      <c r="E1223" s="10" t="s">
        <v>7929</v>
      </c>
      <c r="F1223" s="10" t="s">
        <v>9952</v>
      </c>
    </row>
    <row r="1224" spans="1:6" x14ac:dyDescent="0.25">
      <c r="A1224" t="s">
        <v>876</v>
      </c>
      <c r="B1224" t="s">
        <v>3123</v>
      </c>
      <c r="C1224" s="20">
        <v>595</v>
      </c>
      <c r="D1224" t="s">
        <v>5334</v>
      </c>
      <c r="E1224" s="10" t="s">
        <v>7930</v>
      </c>
      <c r="F1224" s="10" t="s">
        <v>9953</v>
      </c>
    </row>
    <row r="1225" spans="1:6" x14ac:dyDescent="0.25">
      <c r="A1225" t="s">
        <v>877</v>
      </c>
      <c r="B1225" t="s">
        <v>3124</v>
      </c>
      <c r="C1225" s="20">
        <v>244</v>
      </c>
      <c r="D1225" t="s">
        <v>5335</v>
      </c>
      <c r="E1225" s="10" t="s">
        <v>4241</v>
      </c>
      <c r="F1225" s="10" t="s">
        <v>9954</v>
      </c>
    </row>
    <row r="1226" spans="1:6" x14ac:dyDescent="0.25">
      <c r="A1226" t="s">
        <v>878</v>
      </c>
      <c r="B1226" t="s">
        <v>3123</v>
      </c>
      <c r="C1226" s="20">
        <v>3838</v>
      </c>
      <c r="D1226" t="s">
        <v>5336</v>
      </c>
      <c r="E1226" s="10" t="s">
        <v>7931</v>
      </c>
      <c r="F1226" s="10" t="s">
        <v>9955</v>
      </c>
    </row>
    <row r="1227" spans="1:6" x14ac:dyDescent="0.25">
      <c r="A1227" t="s">
        <v>880</v>
      </c>
      <c r="B1227" t="s">
        <v>3123</v>
      </c>
      <c r="C1227" s="20">
        <v>3128</v>
      </c>
      <c r="D1227" t="s">
        <v>5337</v>
      </c>
      <c r="E1227" s="10" t="s">
        <v>7932</v>
      </c>
      <c r="F1227" s="10" t="s">
        <v>9956</v>
      </c>
    </row>
    <row r="1228" spans="1:6" x14ac:dyDescent="0.25">
      <c r="A1228" t="s">
        <v>4029</v>
      </c>
      <c r="B1228" t="s">
        <v>3123</v>
      </c>
      <c r="C1228" s="20">
        <v>332</v>
      </c>
      <c r="D1228" t="s">
        <v>12104</v>
      </c>
      <c r="E1228" s="10" t="s">
        <v>12104</v>
      </c>
      <c r="F1228" s="10" t="s">
        <v>12104</v>
      </c>
    </row>
    <row r="1229" spans="1:6" x14ac:dyDescent="0.25">
      <c r="A1229" t="s">
        <v>879</v>
      </c>
      <c r="B1229" t="s">
        <v>3123</v>
      </c>
      <c r="C1229" s="20">
        <v>4483</v>
      </c>
      <c r="D1229" t="s">
        <v>5338</v>
      </c>
      <c r="E1229" s="10" t="s">
        <v>7933</v>
      </c>
      <c r="F1229" s="10" t="s">
        <v>9957</v>
      </c>
    </row>
    <row r="1230" spans="1:6" x14ac:dyDescent="0.25">
      <c r="A1230" t="s">
        <v>3430</v>
      </c>
      <c r="B1230" t="s">
        <v>3123</v>
      </c>
      <c r="C1230" s="20">
        <v>2315</v>
      </c>
      <c r="D1230" t="s">
        <v>5339</v>
      </c>
      <c r="E1230" s="10" t="s">
        <v>4662</v>
      </c>
      <c r="F1230" s="10" t="s">
        <v>7869</v>
      </c>
    </row>
    <row r="1231" spans="1:6" x14ac:dyDescent="0.25">
      <c r="A1231" t="s">
        <v>881</v>
      </c>
      <c r="B1231" t="s">
        <v>3123</v>
      </c>
      <c r="C1231" s="20">
        <v>4175</v>
      </c>
      <c r="D1231" t="s">
        <v>5340</v>
      </c>
      <c r="E1231" s="10" t="s">
        <v>7934</v>
      </c>
      <c r="F1231" s="10" t="s">
        <v>9958</v>
      </c>
    </row>
    <row r="1232" spans="1:6" x14ac:dyDescent="0.25">
      <c r="A1232" t="s">
        <v>882</v>
      </c>
      <c r="B1232" t="s">
        <v>3123</v>
      </c>
      <c r="C1232" s="20">
        <v>3411</v>
      </c>
      <c r="D1232" t="s">
        <v>5341</v>
      </c>
      <c r="E1232" s="10" t="s">
        <v>7935</v>
      </c>
      <c r="F1232" s="10" t="s">
        <v>9959</v>
      </c>
    </row>
    <row r="1233" spans="1:6" x14ac:dyDescent="0.25">
      <c r="A1233" t="s">
        <v>3431</v>
      </c>
      <c r="B1233" t="s">
        <v>3124</v>
      </c>
      <c r="C1233" s="20">
        <v>492</v>
      </c>
      <c r="D1233" t="s">
        <v>5342</v>
      </c>
      <c r="E1233" s="10" t="s">
        <v>7936</v>
      </c>
      <c r="F1233" s="10" t="s">
        <v>9960</v>
      </c>
    </row>
    <row r="1234" spans="1:6" x14ac:dyDescent="0.25">
      <c r="A1234" t="s">
        <v>883</v>
      </c>
      <c r="B1234" t="s">
        <v>3124</v>
      </c>
      <c r="C1234" s="20">
        <v>22</v>
      </c>
      <c r="D1234" t="s">
        <v>5343</v>
      </c>
      <c r="E1234" s="10" t="s">
        <v>4241</v>
      </c>
      <c r="F1234" s="10" t="s">
        <v>9961</v>
      </c>
    </row>
    <row r="1235" spans="1:6" x14ac:dyDescent="0.25">
      <c r="A1235" t="s">
        <v>3432</v>
      </c>
      <c r="B1235" t="s">
        <v>3124</v>
      </c>
      <c r="C1235" s="20">
        <v>360</v>
      </c>
      <c r="D1235" t="s">
        <v>5344</v>
      </c>
      <c r="E1235" s="10" t="s">
        <v>4241</v>
      </c>
      <c r="F1235" s="10" t="s">
        <v>9962</v>
      </c>
    </row>
    <row r="1236" spans="1:6" x14ac:dyDescent="0.25">
      <c r="A1236" t="s">
        <v>4030</v>
      </c>
      <c r="B1236" t="s">
        <v>3124</v>
      </c>
      <c r="C1236" s="20">
        <v>208</v>
      </c>
      <c r="D1236" t="s">
        <v>12104</v>
      </c>
      <c r="E1236" s="10" t="s">
        <v>12104</v>
      </c>
      <c r="F1236" s="10" t="s">
        <v>12104</v>
      </c>
    </row>
    <row r="1237" spans="1:6" x14ac:dyDescent="0.25">
      <c r="A1237" t="s">
        <v>884</v>
      </c>
      <c r="B1237" t="s">
        <v>3123</v>
      </c>
      <c r="C1237" s="20">
        <v>3869</v>
      </c>
      <c r="D1237" t="s">
        <v>5345</v>
      </c>
      <c r="E1237" s="10" t="s">
        <v>7676</v>
      </c>
      <c r="F1237" s="10" t="s">
        <v>9896</v>
      </c>
    </row>
    <row r="1238" spans="1:6" x14ac:dyDescent="0.25">
      <c r="A1238" t="s">
        <v>3433</v>
      </c>
      <c r="B1238" t="s">
        <v>3123</v>
      </c>
      <c r="C1238" s="20">
        <v>100</v>
      </c>
      <c r="D1238" t="s">
        <v>5346</v>
      </c>
      <c r="E1238" s="10" t="s">
        <v>4241</v>
      </c>
      <c r="F1238" s="10" t="s">
        <v>9963</v>
      </c>
    </row>
    <row r="1239" spans="1:6" x14ac:dyDescent="0.25">
      <c r="A1239" t="s">
        <v>885</v>
      </c>
      <c r="B1239" t="s">
        <v>3124</v>
      </c>
      <c r="C1239" s="20">
        <v>1680</v>
      </c>
      <c r="D1239" t="s">
        <v>5347</v>
      </c>
      <c r="E1239" s="10" t="s">
        <v>4241</v>
      </c>
      <c r="F1239" s="10" t="s">
        <v>9964</v>
      </c>
    </row>
    <row r="1240" spans="1:6" x14ac:dyDescent="0.25">
      <c r="A1240" t="s">
        <v>3434</v>
      </c>
      <c r="B1240" t="s">
        <v>3123</v>
      </c>
      <c r="C1240" s="20">
        <v>3494</v>
      </c>
      <c r="D1240" t="s">
        <v>5348</v>
      </c>
      <c r="E1240" s="10" t="s">
        <v>7937</v>
      </c>
      <c r="F1240" s="10" t="s">
        <v>7339</v>
      </c>
    </row>
    <row r="1241" spans="1:6" x14ac:dyDescent="0.25">
      <c r="A1241" t="s">
        <v>886</v>
      </c>
      <c r="B1241" t="s">
        <v>3123</v>
      </c>
      <c r="C1241" s="20">
        <v>4291</v>
      </c>
      <c r="D1241" t="s">
        <v>5349</v>
      </c>
      <c r="E1241" s="10" t="s">
        <v>7938</v>
      </c>
      <c r="F1241" s="10" t="s">
        <v>9965</v>
      </c>
    </row>
    <row r="1242" spans="1:6" x14ac:dyDescent="0.25">
      <c r="A1242" t="s">
        <v>887</v>
      </c>
      <c r="B1242" t="s">
        <v>3123</v>
      </c>
      <c r="C1242" s="20">
        <v>1412</v>
      </c>
      <c r="D1242" t="s">
        <v>5350</v>
      </c>
      <c r="E1242" s="10" t="s">
        <v>7939</v>
      </c>
      <c r="F1242" s="10" t="s">
        <v>9966</v>
      </c>
    </row>
    <row r="1243" spans="1:6" x14ac:dyDescent="0.25">
      <c r="A1243" t="s">
        <v>888</v>
      </c>
      <c r="B1243" t="s">
        <v>3124</v>
      </c>
      <c r="C1243" s="20">
        <v>3722</v>
      </c>
      <c r="D1243" t="s">
        <v>5351</v>
      </c>
      <c r="E1243" s="10" t="s">
        <v>4241</v>
      </c>
      <c r="F1243" s="10" t="s">
        <v>9967</v>
      </c>
    </row>
    <row r="1244" spans="1:6" x14ac:dyDescent="0.25">
      <c r="A1244" t="s">
        <v>889</v>
      </c>
      <c r="B1244" t="s">
        <v>3123</v>
      </c>
      <c r="C1244" s="20">
        <v>28019</v>
      </c>
      <c r="D1244" t="s">
        <v>4591</v>
      </c>
      <c r="E1244" s="10" t="s">
        <v>7940</v>
      </c>
      <c r="F1244" s="10" t="s">
        <v>9968</v>
      </c>
    </row>
    <row r="1245" spans="1:6" x14ac:dyDescent="0.25">
      <c r="A1245" t="s">
        <v>890</v>
      </c>
      <c r="B1245" t="s">
        <v>3123</v>
      </c>
      <c r="C1245" s="20">
        <v>413</v>
      </c>
      <c r="D1245" t="s">
        <v>5345</v>
      </c>
      <c r="E1245" s="10" t="s">
        <v>4241</v>
      </c>
      <c r="F1245" s="10" t="s">
        <v>9969</v>
      </c>
    </row>
    <row r="1246" spans="1:6" x14ac:dyDescent="0.25">
      <c r="A1246" t="s">
        <v>3435</v>
      </c>
      <c r="B1246" t="s">
        <v>3123</v>
      </c>
      <c r="C1246" s="20">
        <v>575</v>
      </c>
      <c r="D1246" t="s">
        <v>5352</v>
      </c>
      <c r="E1246" s="10" t="s">
        <v>7941</v>
      </c>
      <c r="F1246" s="10" t="s">
        <v>7804</v>
      </c>
    </row>
    <row r="1247" spans="1:6" x14ac:dyDescent="0.25">
      <c r="A1247" t="s">
        <v>891</v>
      </c>
      <c r="B1247" t="s">
        <v>3124</v>
      </c>
      <c r="C1247" s="20">
        <v>22397</v>
      </c>
      <c r="D1247" t="s">
        <v>5353</v>
      </c>
      <c r="E1247" s="10" t="s">
        <v>4241</v>
      </c>
      <c r="F1247" s="10" t="s">
        <v>9970</v>
      </c>
    </row>
    <row r="1248" spans="1:6" x14ac:dyDescent="0.25">
      <c r="A1248" t="s">
        <v>892</v>
      </c>
      <c r="B1248" t="s">
        <v>3124</v>
      </c>
      <c r="C1248" s="20">
        <v>1203</v>
      </c>
      <c r="D1248" t="s">
        <v>5354</v>
      </c>
      <c r="E1248" s="10" t="s">
        <v>4241</v>
      </c>
      <c r="F1248" s="10" t="s">
        <v>9971</v>
      </c>
    </row>
    <row r="1249" spans="1:6" x14ac:dyDescent="0.25">
      <c r="A1249" t="s">
        <v>1</v>
      </c>
      <c r="B1249" t="s">
        <v>3124</v>
      </c>
      <c r="C1249" s="20">
        <v>16065</v>
      </c>
      <c r="D1249" t="s">
        <v>5355</v>
      </c>
      <c r="E1249" s="10" t="s">
        <v>4241</v>
      </c>
      <c r="F1249" s="10" t="s">
        <v>9972</v>
      </c>
    </row>
    <row r="1250" spans="1:6" x14ac:dyDescent="0.25">
      <c r="A1250" t="s">
        <v>893</v>
      </c>
      <c r="B1250" t="s">
        <v>3124</v>
      </c>
      <c r="C1250" s="20">
        <v>225</v>
      </c>
      <c r="D1250" t="s">
        <v>5356</v>
      </c>
      <c r="E1250" s="10" t="s">
        <v>4241</v>
      </c>
      <c r="F1250" s="10" t="s">
        <v>9973</v>
      </c>
    </row>
    <row r="1251" spans="1:6" x14ac:dyDescent="0.25">
      <c r="A1251" t="s">
        <v>3436</v>
      </c>
      <c r="B1251" t="s">
        <v>3123</v>
      </c>
      <c r="C1251" s="20">
        <v>6739</v>
      </c>
      <c r="D1251" t="s">
        <v>5357</v>
      </c>
      <c r="E1251" s="10" t="s">
        <v>6621</v>
      </c>
      <c r="F1251" s="10" t="s">
        <v>9974</v>
      </c>
    </row>
    <row r="1252" spans="1:6" x14ac:dyDescent="0.25">
      <c r="A1252" t="s">
        <v>894</v>
      </c>
      <c r="B1252" t="s">
        <v>3123</v>
      </c>
      <c r="C1252" s="20">
        <v>9518</v>
      </c>
      <c r="D1252" t="s">
        <v>5358</v>
      </c>
      <c r="E1252" s="10" t="s">
        <v>7942</v>
      </c>
      <c r="F1252" s="10" t="s">
        <v>9975</v>
      </c>
    </row>
    <row r="1253" spans="1:6" x14ac:dyDescent="0.25">
      <c r="A1253" t="s">
        <v>895</v>
      </c>
      <c r="B1253" t="s">
        <v>3123</v>
      </c>
      <c r="C1253" s="20">
        <v>4139</v>
      </c>
      <c r="D1253" t="s">
        <v>4759</v>
      </c>
      <c r="E1253" s="10" t="s">
        <v>7943</v>
      </c>
      <c r="F1253" s="10" t="s">
        <v>9916</v>
      </c>
    </row>
    <row r="1254" spans="1:6" x14ac:dyDescent="0.25">
      <c r="A1254" t="s">
        <v>896</v>
      </c>
      <c r="B1254" t="s">
        <v>3123</v>
      </c>
      <c r="C1254" s="20">
        <v>24608</v>
      </c>
      <c r="D1254" t="s">
        <v>5359</v>
      </c>
      <c r="E1254" s="10" t="s">
        <v>7944</v>
      </c>
      <c r="F1254" s="10" t="s">
        <v>9976</v>
      </c>
    </row>
    <row r="1255" spans="1:6" x14ac:dyDescent="0.25">
      <c r="A1255" t="s">
        <v>897</v>
      </c>
      <c r="B1255" t="s">
        <v>3123</v>
      </c>
      <c r="C1255" s="20">
        <v>8107</v>
      </c>
      <c r="D1255" t="s">
        <v>5360</v>
      </c>
      <c r="E1255" s="10" t="s">
        <v>4241</v>
      </c>
      <c r="F1255" s="10" t="s">
        <v>9977</v>
      </c>
    </row>
    <row r="1256" spans="1:6" x14ac:dyDescent="0.25">
      <c r="A1256" t="s">
        <v>898</v>
      </c>
      <c r="B1256" t="s">
        <v>3123</v>
      </c>
      <c r="C1256" s="20">
        <v>4094</v>
      </c>
      <c r="D1256" t="s">
        <v>5361</v>
      </c>
      <c r="E1256" s="10" t="s">
        <v>7945</v>
      </c>
      <c r="F1256" s="10" t="s">
        <v>9978</v>
      </c>
    </row>
    <row r="1257" spans="1:6" x14ac:dyDescent="0.25">
      <c r="A1257" t="s">
        <v>899</v>
      </c>
      <c r="B1257" t="s">
        <v>3123</v>
      </c>
      <c r="C1257" s="20">
        <v>2846</v>
      </c>
      <c r="D1257" t="s">
        <v>5362</v>
      </c>
      <c r="E1257" s="10" t="s">
        <v>7946</v>
      </c>
      <c r="F1257" s="10" t="s">
        <v>7766</v>
      </c>
    </row>
    <row r="1258" spans="1:6" x14ac:dyDescent="0.25">
      <c r="A1258" t="s">
        <v>900</v>
      </c>
      <c r="B1258" t="s">
        <v>3123</v>
      </c>
      <c r="C1258" s="20">
        <v>19009</v>
      </c>
      <c r="D1258" t="s">
        <v>5363</v>
      </c>
      <c r="E1258" s="10" t="s">
        <v>7947</v>
      </c>
      <c r="F1258" s="10" t="s">
        <v>9979</v>
      </c>
    </row>
    <row r="1259" spans="1:6" x14ac:dyDescent="0.25">
      <c r="A1259" t="s">
        <v>901</v>
      </c>
      <c r="B1259" t="s">
        <v>3123</v>
      </c>
      <c r="C1259" s="20">
        <v>2376</v>
      </c>
      <c r="D1259" t="s">
        <v>5364</v>
      </c>
      <c r="E1259" s="10" t="s">
        <v>7948</v>
      </c>
      <c r="F1259" s="10" t="s">
        <v>9980</v>
      </c>
    </row>
    <row r="1260" spans="1:6" x14ac:dyDescent="0.25">
      <c r="A1260" t="s">
        <v>902</v>
      </c>
      <c r="B1260" t="s">
        <v>3123</v>
      </c>
      <c r="C1260" s="20">
        <v>31633</v>
      </c>
      <c r="D1260" t="s">
        <v>5365</v>
      </c>
      <c r="E1260" s="10" t="s">
        <v>7720</v>
      </c>
      <c r="F1260" s="10" t="s">
        <v>7437</v>
      </c>
    </row>
    <row r="1261" spans="1:6" x14ac:dyDescent="0.25">
      <c r="A1261" t="s">
        <v>3437</v>
      </c>
      <c r="B1261" t="s">
        <v>3123</v>
      </c>
      <c r="C1261" s="20">
        <v>14842</v>
      </c>
      <c r="D1261" t="s">
        <v>5366</v>
      </c>
      <c r="E1261" s="10" t="s">
        <v>4811</v>
      </c>
      <c r="F1261" s="10" t="s">
        <v>7405</v>
      </c>
    </row>
    <row r="1262" spans="1:6" x14ac:dyDescent="0.25">
      <c r="A1262" t="s">
        <v>903</v>
      </c>
      <c r="B1262" t="s">
        <v>3124</v>
      </c>
      <c r="C1262" s="20">
        <v>1784</v>
      </c>
      <c r="D1262" t="s">
        <v>5367</v>
      </c>
      <c r="E1262" s="10" t="s">
        <v>7949</v>
      </c>
      <c r="F1262" s="10" t="s">
        <v>9981</v>
      </c>
    </row>
    <row r="1263" spans="1:6" x14ac:dyDescent="0.25">
      <c r="A1263" t="s">
        <v>904</v>
      </c>
      <c r="B1263" t="s">
        <v>3123</v>
      </c>
      <c r="C1263" s="20">
        <v>4300</v>
      </c>
      <c r="D1263" t="s">
        <v>5368</v>
      </c>
      <c r="E1263" s="10" t="s">
        <v>5280</v>
      </c>
      <c r="F1263" s="10" t="s">
        <v>9982</v>
      </c>
    </row>
    <row r="1264" spans="1:6" x14ac:dyDescent="0.25">
      <c r="A1264" t="s">
        <v>905</v>
      </c>
      <c r="B1264" t="s">
        <v>3124</v>
      </c>
      <c r="C1264" s="20">
        <v>2630</v>
      </c>
      <c r="D1264" t="s">
        <v>4741</v>
      </c>
      <c r="E1264" s="10" t="s">
        <v>4241</v>
      </c>
      <c r="F1264" s="10" t="s">
        <v>9983</v>
      </c>
    </row>
    <row r="1265" spans="1:6" x14ac:dyDescent="0.25">
      <c r="A1265" t="s">
        <v>906</v>
      </c>
      <c r="B1265" t="s">
        <v>3123</v>
      </c>
      <c r="C1265" s="20">
        <v>659</v>
      </c>
      <c r="D1265" t="s">
        <v>5369</v>
      </c>
      <c r="E1265" s="10" t="s">
        <v>7950</v>
      </c>
      <c r="F1265" s="10" t="s">
        <v>6585</v>
      </c>
    </row>
    <row r="1266" spans="1:6" x14ac:dyDescent="0.25">
      <c r="A1266" t="s">
        <v>907</v>
      </c>
      <c r="B1266" t="s">
        <v>3123</v>
      </c>
      <c r="C1266" s="20">
        <v>12154</v>
      </c>
      <c r="D1266" t="s">
        <v>5370</v>
      </c>
      <c r="E1266" s="10" t="s">
        <v>7951</v>
      </c>
      <c r="F1266" s="10" t="s">
        <v>9984</v>
      </c>
    </row>
    <row r="1267" spans="1:6" x14ac:dyDescent="0.25">
      <c r="A1267" t="s">
        <v>907</v>
      </c>
      <c r="B1267" t="s">
        <v>3123</v>
      </c>
      <c r="C1267" s="20">
        <v>11302</v>
      </c>
      <c r="D1267" t="s">
        <v>5371</v>
      </c>
      <c r="E1267" s="10" t="s">
        <v>7952</v>
      </c>
      <c r="F1267" s="10" t="s">
        <v>7641</v>
      </c>
    </row>
    <row r="1268" spans="1:6" x14ac:dyDescent="0.25">
      <c r="A1268" t="s">
        <v>908</v>
      </c>
      <c r="B1268" t="s">
        <v>3123</v>
      </c>
      <c r="C1268" s="20">
        <v>1218</v>
      </c>
      <c r="D1268" t="s">
        <v>5372</v>
      </c>
      <c r="E1268" s="10" t="s">
        <v>7953</v>
      </c>
      <c r="F1268" s="10" t="s">
        <v>9985</v>
      </c>
    </row>
    <row r="1269" spans="1:6" x14ac:dyDescent="0.25">
      <c r="A1269" t="s">
        <v>909</v>
      </c>
      <c r="B1269" t="s">
        <v>3124</v>
      </c>
      <c r="C1269" s="20">
        <v>484</v>
      </c>
      <c r="D1269" t="s">
        <v>5373</v>
      </c>
      <c r="E1269" s="10" t="s">
        <v>4241</v>
      </c>
      <c r="F1269" s="10" t="s">
        <v>9986</v>
      </c>
    </row>
    <row r="1270" spans="1:6" x14ac:dyDescent="0.25">
      <c r="A1270" t="s">
        <v>910</v>
      </c>
      <c r="B1270" t="s">
        <v>3124</v>
      </c>
      <c r="C1270" s="20">
        <v>192</v>
      </c>
      <c r="D1270" t="s">
        <v>5027</v>
      </c>
      <c r="E1270" s="10" t="s">
        <v>4241</v>
      </c>
      <c r="F1270" s="10" t="s">
        <v>9987</v>
      </c>
    </row>
    <row r="1271" spans="1:6" x14ac:dyDescent="0.25">
      <c r="A1271" t="s">
        <v>911</v>
      </c>
      <c r="B1271" t="s">
        <v>3123</v>
      </c>
      <c r="C1271" s="20">
        <v>772</v>
      </c>
      <c r="D1271" t="s">
        <v>5374</v>
      </c>
      <c r="E1271" s="10" t="s">
        <v>7954</v>
      </c>
      <c r="F1271" s="10" t="s">
        <v>9988</v>
      </c>
    </row>
    <row r="1272" spans="1:6" x14ac:dyDescent="0.25">
      <c r="A1272" t="s">
        <v>912</v>
      </c>
      <c r="B1272" t="s">
        <v>3124</v>
      </c>
      <c r="C1272" s="20">
        <v>2067</v>
      </c>
      <c r="D1272" t="s">
        <v>5375</v>
      </c>
      <c r="E1272" s="10" t="s">
        <v>4241</v>
      </c>
      <c r="F1272" s="10" t="s">
        <v>9989</v>
      </c>
    </row>
    <row r="1273" spans="1:6" x14ac:dyDescent="0.25">
      <c r="A1273" t="s">
        <v>3438</v>
      </c>
      <c r="B1273" t="s">
        <v>3124</v>
      </c>
      <c r="C1273" s="20">
        <v>57</v>
      </c>
      <c r="D1273" t="s">
        <v>5376</v>
      </c>
      <c r="E1273" s="10" t="s">
        <v>4241</v>
      </c>
      <c r="F1273" s="10" t="s">
        <v>9990</v>
      </c>
    </row>
    <row r="1274" spans="1:6" x14ac:dyDescent="0.25">
      <c r="A1274" t="s">
        <v>3439</v>
      </c>
      <c r="B1274" t="s">
        <v>3123</v>
      </c>
      <c r="C1274" s="20">
        <v>7681</v>
      </c>
      <c r="D1274" t="s">
        <v>5377</v>
      </c>
      <c r="E1274" s="10" t="s">
        <v>4718</v>
      </c>
      <c r="F1274" s="10" t="s">
        <v>9991</v>
      </c>
    </row>
    <row r="1275" spans="1:6" x14ac:dyDescent="0.25">
      <c r="A1275" t="s">
        <v>913</v>
      </c>
      <c r="B1275" t="s">
        <v>3124</v>
      </c>
      <c r="C1275" s="20">
        <v>1513</v>
      </c>
      <c r="D1275" t="s">
        <v>5378</v>
      </c>
      <c r="E1275" s="10" t="s">
        <v>4241</v>
      </c>
      <c r="F1275" s="10" t="s">
        <v>5870</v>
      </c>
    </row>
    <row r="1276" spans="1:6" x14ac:dyDescent="0.25">
      <c r="A1276" t="s">
        <v>914</v>
      </c>
      <c r="B1276" t="s">
        <v>3124</v>
      </c>
      <c r="C1276" s="20">
        <v>7276</v>
      </c>
      <c r="D1276" t="s">
        <v>5379</v>
      </c>
      <c r="E1276" s="10" t="s">
        <v>4241</v>
      </c>
      <c r="F1276" s="10" t="s">
        <v>9992</v>
      </c>
    </row>
    <row r="1277" spans="1:6" x14ac:dyDescent="0.25">
      <c r="A1277" t="s">
        <v>915</v>
      </c>
      <c r="B1277" t="s">
        <v>3124</v>
      </c>
      <c r="C1277" s="20">
        <v>256</v>
      </c>
      <c r="D1277" t="s">
        <v>5380</v>
      </c>
      <c r="E1277" s="10" t="s">
        <v>4241</v>
      </c>
      <c r="F1277" s="10" t="s">
        <v>9993</v>
      </c>
    </row>
    <row r="1278" spans="1:6" x14ac:dyDescent="0.25">
      <c r="A1278" t="s">
        <v>3440</v>
      </c>
      <c r="B1278" t="s">
        <v>3124</v>
      </c>
      <c r="C1278" s="20">
        <v>2432</v>
      </c>
      <c r="D1278" t="s">
        <v>5381</v>
      </c>
      <c r="E1278" s="10" t="s">
        <v>7955</v>
      </c>
      <c r="F1278" s="10" t="s">
        <v>9994</v>
      </c>
    </row>
    <row r="1279" spans="1:6" x14ac:dyDescent="0.25">
      <c r="A1279" t="s">
        <v>916</v>
      </c>
      <c r="B1279" t="s">
        <v>3124</v>
      </c>
      <c r="C1279" s="20">
        <v>2004</v>
      </c>
      <c r="D1279" t="s">
        <v>5382</v>
      </c>
      <c r="E1279" s="10" t="s">
        <v>4241</v>
      </c>
      <c r="F1279" s="10" t="s">
        <v>9995</v>
      </c>
    </row>
    <row r="1280" spans="1:6" x14ac:dyDescent="0.25">
      <c r="A1280" t="s">
        <v>917</v>
      </c>
      <c r="B1280" t="s">
        <v>3123</v>
      </c>
      <c r="C1280" s="20">
        <v>823</v>
      </c>
      <c r="D1280" t="s">
        <v>5383</v>
      </c>
      <c r="E1280" s="10" t="s">
        <v>7956</v>
      </c>
      <c r="F1280" s="10" t="s">
        <v>9996</v>
      </c>
    </row>
    <row r="1281" spans="1:6" x14ac:dyDescent="0.25">
      <c r="A1281" t="s">
        <v>918</v>
      </c>
      <c r="B1281" t="s">
        <v>3123</v>
      </c>
      <c r="C1281" s="20">
        <v>3152</v>
      </c>
      <c r="D1281" t="s">
        <v>5384</v>
      </c>
      <c r="E1281" s="10" t="s">
        <v>7957</v>
      </c>
      <c r="F1281" s="10" t="s">
        <v>9997</v>
      </c>
    </row>
    <row r="1282" spans="1:6" x14ac:dyDescent="0.25">
      <c r="A1282" t="s">
        <v>919</v>
      </c>
      <c r="B1282" t="s">
        <v>3124</v>
      </c>
      <c r="C1282" s="20">
        <v>1081</v>
      </c>
      <c r="D1282" t="s">
        <v>5385</v>
      </c>
      <c r="E1282" s="10" t="s">
        <v>4241</v>
      </c>
      <c r="F1282" s="10" t="s">
        <v>9998</v>
      </c>
    </row>
    <row r="1283" spans="1:6" x14ac:dyDescent="0.25">
      <c r="A1283" t="s">
        <v>920</v>
      </c>
      <c r="B1283" t="s">
        <v>3124</v>
      </c>
      <c r="C1283" s="20">
        <v>793</v>
      </c>
      <c r="D1283" t="s">
        <v>5386</v>
      </c>
      <c r="E1283" s="10" t="s">
        <v>4241</v>
      </c>
      <c r="F1283" s="10" t="s">
        <v>9999</v>
      </c>
    </row>
    <row r="1284" spans="1:6" x14ac:dyDescent="0.25">
      <c r="A1284" t="s">
        <v>921</v>
      </c>
      <c r="B1284" t="s">
        <v>3124</v>
      </c>
      <c r="C1284" s="20">
        <v>1878</v>
      </c>
      <c r="D1284" t="s">
        <v>5387</v>
      </c>
      <c r="E1284" s="10" t="s">
        <v>7958</v>
      </c>
      <c r="F1284" s="10" t="s">
        <v>10000</v>
      </c>
    </row>
    <row r="1285" spans="1:6" x14ac:dyDescent="0.25">
      <c r="A1285" t="s">
        <v>922</v>
      </c>
      <c r="B1285" t="s">
        <v>3123</v>
      </c>
      <c r="C1285" s="20">
        <v>4585</v>
      </c>
      <c r="D1285" t="s">
        <v>5388</v>
      </c>
      <c r="E1285" s="10" t="s">
        <v>7959</v>
      </c>
      <c r="F1285" s="10" t="s">
        <v>10001</v>
      </c>
    </row>
    <row r="1286" spans="1:6" x14ac:dyDescent="0.25">
      <c r="A1286" t="s">
        <v>923</v>
      </c>
      <c r="B1286" t="s">
        <v>3124</v>
      </c>
      <c r="C1286" s="20">
        <v>651</v>
      </c>
      <c r="D1286" t="s">
        <v>5389</v>
      </c>
      <c r="E1286" s="10" t="s">
        <v>4241</v>
      </c>
      <c r="F1286" s="10" t="s">
        <v>10002</v>
      </c>
    </row>
    <row r="1287" spans="1:6" x14ac:dyDescent="0.25">
      <c r="A1287" t="s">
        <v>924</v>
      </c>
      <c r="B1287" t="s">
        <v>3124</v>
      </c>
      <c r="C1287" s="20">
        <v>2119</v>
      </c>
      <c r="D1287" t="s">
        <v>5390</v>
      </c>
      <c r="E1287" s="10" t="s">
        <v>4241</v>
      </c>
      <c r="F1287" s="10" t="s">
        <v>5285</v>
      </c>
    </row>
    <row r="1288" spans="1:6" x14ac:dyDescent="0.25">
      <c r="A1288" t="s">
        <v>3441</v>
      </c>
      <c r="B1288" t="s">
        <v>3124</v>
      </c>
      <c r="C1288" s="20">
        <v>37</v>
      </c>
      <c r="D1288" t="s">
        <v>5391</v>
      </c>
      <c r="E1288" s="10" t="s">
        <v>4241</v>
      </c>
      <c r="F1288" s="10" t="s">
        <v>10003</v>
      </c>
    </row>
    <row r="1289" spans="1:6" x14ac:dyDescent="0.25">
      <c r="A1289" t="s">
        <v>925</v>
      </c>
      <c r="B1289" t="s">
        <v>3124</v>
      </c>
      <c r="C1289" s="20">
        <v>97</v>
      </c>
      <c r="D1289" t="s">
        <v>5392</v>
      </c>
      <c r="E1289" s="10" t="s">
        <v>4241</v>
      </c>
      <c r="F1289" s="10" t="s">
        <v>8946</v>
      </c>
    </row>
    <row r="1290" spans="1:6" x14ac:dyDescent="0.25">
      <c r="A1290" t="s">
        <v>926</v>
      </c>
      <c r="B1290" t="s">
        <v>3124</v>
      </c>
      <c r="C1290" s="20">
        <v>142</v>
      </c>
      <c r="D1290" t="s">
        <v>5393</v>
      </c>
      <c r="E1290" s="10" t="s">
        <v>4241</v>
      </c>
      <c r="F1290" s="10" t="s">
        <v>10004</v>
      </c>
    </row>
    <row r="1291" spans="1:6" x14ac:dyDescent="0.25">
      <c r="A1291" t="s">
        <v>927</v>
      </c>
      <c r="B1291" t="s">
        <v>3124</v>
      </c>
      <c r="C1291" s="20">
        <v>163</v>
      </c>
      <c r="D1291" t="s">
        <v>5394</v>
      </c>
      <c r="E1291" s="10" t="s">
        <v>4241</v>
      </c>
      <c r="F1291" s="10" t="s">
        <v>10005</v>
      </c>
    </row>
    <row r="1292" spans="1:6" x14ac:dyDescent="0.25">
      <c r="A1292" t="s">
        <v>928</v>
      </c>
      <c r="B1292" t="s">
        <v>3124</v>
      </c>
      <c r="C1292" s="20">
        <v>438</v>
      </c>
      <c r="D1292" t="s">
        <v>5395</v>
      </c>
      <c r="E1292" s="10" t="s">
        <v>4241</v>
      </c>
      <c r="F1292" s="10" t="s">
        <v>8271</v>
      </c>
    </row>
    <row r="1293" spans="1:6" x14ac:dyDescent="0.25">
      <c r="A1293" t="s">
        <v>929</v>
      </c>
      <c r="B1293" t="s">
        <v>3124</v>
      </c>
      <c r="C1293" s="20">
        <v>1866</v>
      </c>
      <c r="D1293" t="s">
        <v>5396</v>
      </c>
      <c r="E1293" s="10" t="s">
        <v>4241</v>
      </c>
      <c r="F1293" s="10" t="s">
        <v>10006</v>
      </c>
    </row>
    <row r="1294" spans="1:6" x14ac:dyDescent="0.25">
      <c r="A1294" t="s">
        <v>4031</v>
      </c>
      <c r="B1294" t="s">
        <v>3124</v>
      </c>
      <c r="C1294" s="20"/>
      <c r="D1294" t="s">
        <v>12104</v>
      </c>
      <c r="E1294" s="10" t="s">
        <v>12104</v>
      </c>
      <c r="F1294" s="10" t="s">
        <v>12104</v>
      </c>
    </row>
    <row r="1295" spans="1:6" x14ac:dyDescent="0.25">
      <c r="A1295" t="s">
        <v>930</v>
      </c>
      <c r="B1295" t="s">
        <v>3124</v>
      </c>
      <c r="C1295" s="20">
        <v>208</v>
      </c>
      <c r="D1295" t="s">
        <v>5397</v>
      </c>
      <c r="E1295" s="10" t="s">
        <v>4241</v>
      </c>
      <c r="F1295" s="10" t="s">
        <v>10007</v>
      </c>
    </row>
    <row r="1296" spans="1:6" x14ac:dyDescent="0.25">
      <c r="A1296" t="s">
        <v>931</v>
      </c>
      <c r="B1296" t="s">
        <v>3123</v>
      </c>
      <c r="C1296" s="20">
        <v>72</v>
      </c>
      <c r="D1296" t="s">
        <v>5398</v>
      </c>
      <c r="E1296" s="10" t="s">
        <v>4241</v>
      </c>
      <c r="F1296" s="10" t="s">
        <v>10008</v>
      </c>
    </row>
    <row r="1297" spans="1:6" x14ac:dyDescent="0.25">
      <c r="A1297" t="s">
        <v>932</v>
      </c>
      <c r="B1297" t="s">
        <v>3124</v>
      </c>
      <c r="C1297" s="20">
        <v>26</v>
      </c>
      <c r="D1297" t="s">
        <v>5399</v>
      </c>
      <c r="E1297" s="10" t="s">
        <v>4241</v>
      </c>
      <c r="F1297" s="10" t="s">
        <v>10009</v>
      </c>
    </row>
    <row r="1298" spans="1:6" x14ac:dyDescent="0.25">
      <c r="A1298" t="s">
        <v>933</v>
      </c>
      <c r="B1298" t="s">
        <v>3123</v>
      </c>
      <c r="C1298" s="20">
        <v>4162</v>
      </c>
      <c r="D1298" t="s">
        <v>5400</v>
      </c>
      <c r="E1298" s="10" t="s">
        <v>7960</v>
      </c>
      <c r="F1298" s="10" t="s">
        <v>10010</v>
      </c>
    </row>
    <row r="1299" spans="1:6" x14ac:dyDescent="0.25">
      <c r="A1299" t="s">
        <v>934</v>
      </c>
      <c r="B1299" t="s">
        <v>3123</v>
      </c>
      <c r="C1299" s="20">
        <v>9400</v>
      </c>
      <c r="D1299" t="s">
        <v>5401</v>
      </c>
      <c r="E1299" s="10" t="s">
        <v>7961</v>
      </c>
      <c r="F1299" s="10" t="s">
        <v>10011</v>
      </c>
    </row>
    <row r="1300" spans="1:6" x14ac:dyDescent="0.25">
      <c r="A1300" t="s">
        <v>3442</v>
      </c>
      <c r="B1300" t="s">
        <v>3123</v>
      </c>
      <c r="C1300" s="20">
        <v>95</v>
      </c>
      <c r="D1300" t="s">
        <v>5402</v>
      </c>
      <c r="E1300" s="10" t="s">
        <v>7962</v>
      </c>
      <c r="F1300" s="10" t="s">
        <v>10012</v>
      </c>
    </row>
    <row r="1301" spans="1:6" x14ac:dyDescent="0.25">
      <c r="A1301" t="s">
        <v>935</v>
      </c>
      <c r="B1301" t="s">
        <v>3123</v>
      </c>
      <c r="C1301" s="20">
        <v>22727</v>
      </c>
      <c r="D1301" t="s">
        <v>5403</v>
      </c>
      <c r="E1301" s="10" t="s">
        <v>7833</v>
      </c>
      <c r="F1301" s="10" t="s">
        <v>9491</v>
      </c>
    </row>
    <row r="1302" spans="1:6" x14ac:dyDescent="0.25">
      <c r="A1302" t="s">
        <v>936</v>
      </c>
      <c r="B1302" t="s">
        <v>3124</v>
      </c>
      <c r="C1302" s="20">
        <v>1811</v>
      </c>
      <c r="D1302" t="s">
        <v>5404</v>
      </c>
      <c r="E1302" s="10" t="s">
        <v>4241</v>
      </c>
      <c r="F1302" s="10" t="s">
        <v>10013</v>
      </c>
    </row>
    <row r="1303" spans="1:6" x14ac:dyDescent="0.25">
      <c r="A1303" t="s">
        <v>3443</v>
      </c>
      <c r="B1303" t="s">
        <v>3123</v>
      </c>
      <c r="C1303" s="20">
        <v>1874</v>
      </c>
      <c r="D1303" t="s">
        <v>5405</v>
      </c>
      <c r="E1303" s="10" t="s">
        <v>7963</v>
      </c>
      <c r="F1303" s="10" t="s">
        <v>10014</v>
      </c>
    </row>
    <row r="1304" spans="1:6" x14ac:dyDescent="0.25">
      <c r="A1304" t="s">
        <v>937</v>
      </c>
      <c r="B1304" t="s">
        <v>3124</v>
      </c>
      <c r="C1304" s="20">
        <v>163</v>
      </c>
      <c r="D1304" t="s">
        <v>5105</v>
      </c>
      <c r="E1304" s="10" t="s">
        <v>4241</v>
      </c>
      <c r="F1304" s="10" t="s">
        <v>10015</v>
      </c>
    </row>
    <row r="1305" spans="1:6" x14ac:dyDescent="0.25">
      <c r="A1305" t="s">
        <v>938</v>
      </c>
      <c r="B1305" t="s">
        <v>3123</v>
      </c>
      <c r="C1305" s="20">
        <v>1700</v>
      </c>
      <c r="D1305" t="s">
        <v>5406</v>
      </c>
      <c r="E1305" s="10" t="s">
        <v>7964</v>
      </c>
      <c r="F1305" s="10" t="s">
        <v>10016</v>
      </c>
    </row>
    <row r="1306" spans="1:6" x14ac:dyDescent="0.25">
      <c r="A1306" t="s">
        <v>939</v>
      </c>
      <c r="B1306" t="s">
        <v>3123</v>
      </c>
      <c r="C1306" s="20">
        <v>3151</v>
      </c>
      <c r="D1306" t="s">
        <v>5407</v>
      </c>
      <c r="E1306" s="10" t="s">
        <v>7965</v>
      </c>
      <c r="F1306" s="10" t="s">
        <v>10017</v>
      </c>
    </row>
    <row r="1307" spans="1:6" x14ac:dyDescent="0.25">
      <c r="A1307" t="s">
        <v>940</v>
      </c>
      <c r="B1307" t="s">
        <v>3123</v>
      </c>
      <c r="C1307" s="20">
        <v>1917</v>
      </c>
      <c r="D1307" t="s">
        <v>5361</v>
      </c>
      <c r="E1307" s="10" t="s">
        <v>7966</v>
      </c>
      <c r="F1307" s="10" t="s">
        <v>10018</v>
      </c>
    </row>
    <row r="1308" spans="1:6" x14ac:dyDescent="0.25">
      <c r="A1308" t="s">
        <v>3444</v>
      </c>
      <c r="B1308" t="s">
        <v>3123</v>
      </c>
      <c r="C1308" s="20">
        <v>1243</v>
      </c>
      <c r="D1308" t="s">
        <v>5408</v>
      </c>
      <c r="E1308" s="10" t="s">
        <v>7967</v>
      </c>
      <c r="F1308" s="10" t="s">
        <v>10019</v>
      </c>
    </row>
    <row r="1309" spans="1:6" x14ac:dyDescent="0.25">
      <c r="A1309" t="s">
        <v>941</v>
      </c>
      <c r="B1309" t="s">
        <v>3123</v>
      </c>
      <c r="C1309" s="20">
        <v>1339</v>
      </c>
      <c r="D1309" t="s">
        <v>5409</v>
      </c>
      <c r="E1309" s="10" t="s">
        <v>7968</v>
      </c>
      <c r="F1309" s="10" t="s">
        <v>10020</v>
      </c>
    </row>
    <row r="1310" spans="1:6" x14ac:dyDescent="0.25">
      <c r="A1310" t="s">
        <v>942</v>
      </c>
      <c r="B1310" t="s">
        <v>3124</v>
      </c>
      <c r="C1310" s="20">
        <v>129</v>
      </c>
      <c r="D1310" t="s">
        <v>5410</v>
      </c>
      <c r="E1310" s="10" t="s">
        <v>4241</v>
      </c>
      <c r="F1310" s="10" t="s">
        <v>10021</v>
      </c>
    </row>
    <row r="1311" spans="1:6" x14ac:dyDescent="0.25">
      <c r="A1311" t="s">
        <v>3445</v>
      </c>
      <c r="B1311" t="s">
        <v>3123</v>
      </c>
      <c r="C1311" s="20">
        <v>282</v>
      </c>
      <c r="D1311" t="s">
        <v>5411</v>
      </c>
      <c r="E1311" s="10" t="s">
        <v>4241</v>
      </c>
      <c r="F1311" s="10" t="s">
        <v>10022</v>
      </c>
    </row>
    <row r="1312" spans="1:6" x14ac:dyDescent="0.25">
      <c r="A1312" t="s">
        <v>943</v>
      </c>
      <c r="B1312" t="s">
        <v>3123</v>
      </c>
      <c r="C1312" s="20">
        <v>338</v>
      </c>
      <c r="D1312" t="s">
        <v>5412</v>
      </c>
      <c r="E1312" s="10" t="s">
        <v>7969</v>
      </c>
      <c r="F1312" s="10" t="s">
        <v>10023</v>
      </c>
    </row>
    <row r="1313" spans="1:6" x14ac:dyDescent="0.25">
      <c r="A1313" t="s">
        <v>3446</v>
      </c>
      <c r="B1313" t="s">
        <v>3123</v>
      </c>
      <c r="C1313" s="20">
        <v>189</v>
      </c>
      <c r="D1313" t="s">
        <v>5413</v>
      </c>
      <c r="E1313" s="10" t="s">
        <v>7970</v>
      </c>
      <c r="F1313" s="10" t="s">
        <v>10024</v>
      </c>
    </row>
    <row r="1314" spans="1:6" x14ac:dyDescent="0.25">
      <c r="A1314" t="s">
        <v>3447</v>
      </c>
      <c r="B1314" t="s">
        <v>3123</v>
      </c>
      <c r="C1314" s="20">
        <v>130</v>
      </c>
      <c r="D1314" t="s">
        <v>5414</v>
      </c>
      <c r="E1314" s="10" t="s">
        <v>4241</v>
      </c>
      <c r="F1314" s="10" t="s">
        <v>10025</v>
      </c>
    </row>
    <row r="1315" spans="1:6" x14ac:dyDescent="0.25">
      <c r="A1315" t="s">
        <v>3448</v>
      </c>
      <c r="B1315" t="s">
        <v>3123</v>
      </c>
      <c r="C1315" s="20">
        <v>107</v>
      </c>
      <c r="D1315" t="s">
        <v>5415</v>
      </c>
      <c r="E1315" s="10" t="s">
        <v>4241</v>
      </c>
      <c r="F1315" s="10" t="s">
        <v>10026</v>
      </c>
    </row>
    <row r="1316" spans="1:6" x14ac:dyDescent="0.25">
      <c r="A1316" t="s">
        <v>3449</v>
      </c>
      <c r="B1316" t="s">
        <v>3123</v>
      </c>
      <c r="C1316" s="20">
        <v>181</v>
      </c>
      <c r="D1316" t="s">
        <v>5416</v>
      </c>
      <c r="E1316" s="10" t="s">
        <v>7971</v>
      </c>
      <c r="F1316" s="10" t="s">
        <v>4587</v>
      </c>
    </row>
    <row r="1317" spans="1:6" x14ac:dyDescent="0.25">
      <c r="A1317" t="s">
        <v>944</v>
      </c>
      <c r="B1317" t="s">
        <v>3124</v>
      </c>
      <c r="C1317" s="20">
        <v>720</v>
      </c>
      <c r="D1317" t="s">
        <v>5417</v>
      </c>
      <c r="E1317" s="10" t="s">
        <v>4241</v>
      </c>
      <c r="F1317" s="10" t="s">
        <v>10027</v>
      </c>
    </row>
    <row r="1318" spans="1:6" x14ac:dyDescent="0.25">
      <c r="A1318" t="s">
        <v>3450</v>
      </c>
      <c r="B1318" t="s">
        <v>3123</v>
      </c>
      <c r="C1318" s="20">
        <v>7530</v>
      </c>
      <c r="D1318" t="s">
        <v>5418</v>
      </c>
      <c r="E1318" s="10" t="s">
        <v>7972</v>
      </c>
      <c r="F1318" s="10" t="s">
        <v>10028</v>
      </c>
    </row>
    <row r="1319" spans="1:6" x14ac:dyDescent="0.25">
      <c r="A1319" t="s">
        <v>3451</v>
      </c>
      <c r="B1319" t="s">
        <v>3123</v>
      </c>
      <c r="C1319" s="20">
        <v>27</v>
      </c>
      <c r="D1319" t="s">
        <v>5419</v>
      </c>
      <c r="E1319" s="10" t="s">
        <v>4241</v>
      </c>
      <c r="F1319" s="10" t="s">
        <v>8600</v>
      </c>
    </row>
    <row r="1320" spans="1:6" x14ac:dyDescent="0.25">
      <c r="A1320" t="s">
        <v>3452</v>
      </c>
      <c r="B1320" t="s">
        <v>3123</v>
      </c>
      <c r="C1320" s="20">
        <v>31</v>
      </c>
      <c r="D1320" t="s">
        <v>5420</v>
      </c>
      <c r="E1320" s="10" t="s">
        <v>4241</v>
      </c>
      <c r="F1320" s="10" t="s">
        <v>10029</v>
      </c>
    </row>
    <row r="1321" spans="1:6" x14ac:dyDescent="0.25">
      <c r="A1321" t="s">
        <v>945</v>
      </c>
      <c r="B1321" t="s">
        <v>3123</v>
      </c>
      <c r="C1321" s="20">
        <v>1259</v>
      </c>
      <c r="D1321" t="s">
        <v>5421</v>
      </c>
      <c r="E1321" s="10" t="s">
        <v>7973</v>
      </c>
      <c r="F1321" s="10" t="s">
        <v>10030</v>
      </c>
    </row>
    <row r="1322" spans="1:6" x14ac:dyDescent="0.25">
      <c r="A1322" t="s">
        <v>946</v>
      </c>
      <c r="B1322" t="s">
        <v>3124</v>
      </c>
      <c r="C1322" s="20">
        <v>881</v>
      </c>
      <c r="D1322" t="s">
        <v>5422</v>
      </c>
      <c r="E1322" s="10" t="s">
        <v>4241</v>
      </c>
      <c r="F1322" s="10" t="s">
        <v>10031</v>
      </c>
    </row>
    <row r="1323" spans="1:6" x14ac:dyDescent="0.25">
      <c r="A1323" t="s">
        <v>947</v>
      </c>
      <c r="B1323" t="s">
        <v>3123</v>
      </c>
      <c r="C1323" s="20">
        <v>8141</v>
      </c>
      <c r="D1323" t="s">
        <v>4695</v>
      </c>
      <c r="E1323" s="10" t="s">
        <v>6902</v>
      </c>
      <c r="F1323" s="10" t="s">
        <v>10032</v>
      </c>
    </row>
    <row r="1324" spans="1:6" x14ac:dyDescent="0.25">
      <c r="A1324" t="s">
        <v>3453</v>
      </c>
      <c r="B1324" t="s">
        <v>3124</v>
      </c>
      <c r="C1324" s="20">
        <v>1299</v>
      </c>
      <c r="D1324" t="s">
        <v>5423</v>
      </c>
      <c r="E1324" s="10" t="s">
        <v>4241</v>
      </c>
      <c r="F1324" s="10" t="s">
        <v>10033</v>
      </c>
    </row>
    <row r="1325" spans="1:6" x14ac:dyDescent="0.25">
      <c r="A1325" t="s">
        <v>948</v>
      </c>
      <c r="B1325" t="s">
        <v>3124</v>
      </c>
      <c r="C1325" s="20">
        <v>1678</v>
      </c>
      <c r="D1325" t="s">
        <v>5424</v>
      </c>
      <c r="E1325" s="10" t="s">
        <v>4241</v>
      </c>
      <c r="F1325" s="10" t="s">
        <v>10034</v>
      </c>
    </row>
    <row r="1326" spans="1:6" x14ac:dyDescent="0.25">
      <c r="A1326" t="s">
        <v>3454</v>
      </c>
      <c r="B1326" t="s">
        <v>3123</v>
      </c>
      <c r="C1326" s="20">
        <v>11293</v>
      </c>
      <c r="D1326" t="s">
        <v>5425</v>
      </c>
      <c r="E1326" s="10" t="s">
        <v>7974</v>
      </c>
      <c r="F1326" s="10" t="s">
        <v>5561</v>
      </c>
    </row>
    <row r="1327" spans="1:6" x14ac:dyDescent="0.25">
      <c r="A1327" t="s">
        <v>4032</v>
      </c>
      <c r="B1327" t="s">
        <v>3123</v>
      </c>
      <c r="C1327" s="20"/>
      <c r="D1327" t="s">
        <v>12104</v>
      </c>
      <c r="E1327" s="10" t="s">
        <v>12104</v>
      </c>
      <c r="F1327" s="10" t="s">
        <v>12104</v>
      </c>
    </row>
    <row r="1328" spans="1:6" x14ac:dyDescent="0.25">
      <c r="A1328" t="s">
        <v>949</v>
      </c>
      <c r="B1328" t="s">
        <v>3124</v>
      </c>
      <c r="C1328" s="20">
        <v>2522</v>
      </c>
      <c r="D1328" t="s">
        <v>5426</v>
      </c>
      <c r="E1328" s="10" t="s">
        <v>4241</v>
      </c>
      <c r="F1328" s="10" t="s">
        <v>10035</v>
      </c>
    </row>
    <row r="1329" spans="1:6" x14ac:dyDescent="0.25">
      <c r="A1329" t="s">
        <v>950</v>
      </c>
      <c r="B1329" t="s">
        <v>3124</v>
      </c>
      <c r="C1329" s="20">
        <v>1819</v>
      </c>
      <c r="D1329" t="s">
        <v>4583</v>
      </c>
      <c r="E1329" s="10" t="s">
        <v>4241</v>
      </c>
      <c r="F1329" s="10" t="s">
        <v>10036</v>
      </c>
    </row>
    <row r="1330" spans="1:6" x14ac:dyDescent="0.25">
      <c r="A1330" t="s">
        <v>951</v>
      </c>
      <c r="B1330" t="s">
        <v>3123</v>
      </c>
      <c r="C1330" s="20">
        <v>8304</v>
      </c>
      <c r="D1330" t="s">
        <v>5427</v>
      </c>
      <c r="E1330" s="10" t="s">
        <v>7961</v>
      </c>
      <c r="F1330" s="10" t="s">
        <v>9298</v>
      </c>
    </row>
    <row r="1331" spans="1:6" x14ac:dyDescent="0.25">
      <c r="A1331" t="s">
        <v>952</v>
      </c>
      <c r="B1331" t="s">
        <v>3123</v>
      </c>
      <c r="C1331" s="20">
        <v>3806</v>
      </c>
      <c r="D1331" t="s">
        <v>5428</v>
      </c>
      <c r="E1331" s="10" t="s">
        <v>7975</v>
      </c>
      <c r="F1331" s="10" t="s">
        <v>9552</v>
      </c>
    </row>
    <row r="1332" spans="1:6" x14ac:dyDescent="0.25">
      <c r="A1332" t="s">
        <v>953</v>
      </c>
      <c r="B1332" t="s">
        <v>3124</v>
      </c>
      <c r="C1332" s="20">
        <v>171</v>
      </c>
      <c r="D1332" t="s">
        <v>4509</v>
      </c>
      <c r="E1332" s="10" t="s">
        <v>4241</v>
      </c>
      <c r="F1332" s="10" t="s">
        <v>10037</v>
      </c>
    </row>
    <row r="1333" spans="1:6" x14ac:dyDescent="0.25">
      <c r="A1333" t="s">
        <v>954</v>
      </c>
      <c r="B1333" t="s">
        <v>3124</v>
      </c>
      <c r="C1333" s="20">
        <v>2357</v>
      </c>
      <c r="D1333" t="s">
        <v>5429</v>
      </c>
      <c r="E1333" s="10" t="s">
        <v>4241</v>
      </c>
      <c r="F1333" s="10" t="s">
        <v>10038</v>
      </c>
    </row>
    <row r="1334" spans="1:6" x14ac:dyDescent="0.25">
      <c r="A1334" t="s">
        <v>955</v>
      </c>
      <c r="B1334" t="s">
        <v>3123</v>
      </c>
      <c r="C1334" s="20">
        <v>4632</v>
      </c>
      <c r="D1334" t="s">
        <v>5430</v>
      </c>
      <c r="E1334" s="10" t="s">
        <v>6413</v>
      </c>
      <c r="F1334" s="10" t="s">
        <v>10039</v>
      </c>
    </row>
    <row r="1335" spans="1:6" x14ac:dyDescent="0.25">
      <c r="A1335" t="s">
        <v>956</v>
      </c>
      <c r="B1335" t="s">
        <v>3124</v>
      </c>
      <c r="C1335" s="20">
        <v>2415</v>
      </c>
      <c r="D1335" t="s">
        <v>5431</v>
      </c>
      <c r="E1335" s="10" t="s">
        <v>7976</v>
      </c>
      <c r="F1335" s="10" t="s">
        <v>10040</v>
      </c>
    </row>
    <row r="1336" spans="1:6" x14ac:dyDescent="0.25">
      <c r="A1336" t="s">
        <v>3455</v>
      </c>
      <c r="B1336" t="s">
        <v>3123</v>
      </c>
      <c r="C1336" s="20">
        <v>1254</v>
      </c>
      <c r="D1336" t="s">
        <v>4235</v>
      </c>
      <c r="E1336" s="10" t="s">
        <v>7977</v>
      </c>
      <c r="F1336" s="10" t="s">
        <v>10041</v>
      </c>
    </row>
    <row r="1337" spans="1:6" x14ac:dyDescent="0.25">
      <c r="A1337" t="s">
        <v>3456</v>
      </c>
      <c r="B1337" t="s">
        <v>3124</v>
      </c>
      <c r="C1337" s="20">
        <v>6</v>
      </c>
      <c r="D1337" t="s">
        <v>5432</v>
      </c>
      <c r="E1337" s="10" t="s">
        <v>4241</v>
      </c>
      <c r="F1337" s="10" t="s">
        <v>10042</v>
      </c>
    </row>
    <row r="1338" spans="1:6" x14ac:dyDescent="0.25">
      <c r="A1338" t="s">
        <v>3457</v>
      </c>
      <c r="B1338" t="s">
        <v>3123</v>
      </c>
      <c r="C1338" s="20">
        <v>1843</v>
      </c>
      <c r="D1338" t="s">
        <v>5433</v>
      </c>
      <c r="E1338" s="10" t="s">
        <v>4241</v>
      </c>
      <c r="F1338" s="10" t="s">
        <v>5114</v>
      </c>
    </row>
    <row r="1339" spans="1:6" x14ac:dyDescent="0.25">
      <c r="A1339" t="s">
        <v>957</v>
      </c>
      <c r="B1339" t="s">
        <v>3123</v>
      </c>
      <c r="C1339" s="20">
        <v>2724</v>
      </c>
      <c r="D1339" t="s">
        <v>5434</v>
      </c>
      <c r="E1339" s="10" t="s">
        <v>7978</v>
      </c>
      <c r="F1339" s="10" t="s">
        <v>10043</v>
      </c>
    </row>
    <row r="1340" spans="1:6" x14ac:dyDescent="0.25">
      <c r="A1340" t="s">
        <v>958</v>
      </c>
      <c r="B1340" t="s">
        <v>3123</v>
      </c>
      <c r="C1340" s="20">
        <v>1129</v>
      </c>
      <c r="D1340" t="s">
        <v>5435</v>
      </c>
      <c r="E1340" s="10" t="s">
        <v>7979</v>
      </c>
      <c r="F1340" s="10" t="s">
        <v>10044</v>
      </c>
    </row>
    <row r="1341" spans="1:6" x14ac:dyDescent="0.25">
      <c r="A1341" t="s">
        <v>959</v>
      </c>
      <c r="B1341" t="s">
        <v>3124</v>
      </c>
      <c r="C1341" s="20">
        <v>985</v>
      </c>
      <c r="D1341" t="s">
        <v>5436</v>
      </c>
      <c r="E1341" s="10" t="s">
        <v>4241</v>
      </c>
      <c r="F1341" s="10" t="s">
        <v>10045</v>
      </c>
    </row>
    <row r="1342" spans="1:6" x14ac:dyDescent="0.25">
      <c r="A1342" t="s">
        <v>960</v>
      </c>
      <c r="B1342" t="s">
        <v>3124</v>
      </c>
      <c r="C1342" s="20">
        <v>1975</v>
      </c>
      <c r="D1342" t="s">
        <v>5437</v>
      </c>
      <c r="E1342" s="10" t="s">
        <v>4241</v>
      </c>
      <c r="F1342" s="10" t="s">
        <v>10046</v>
      </c>
    </row>
    <row r="1343" spans="1:6" x14ac:dyDescent="0.25">
      <c r="A1343" t="s">
        <v>3458</v>
      </c>
      <c r="B1343" t="s">
        <v>3123</v>
      </c>
      <c r="C1343" s="20">
        <v>41</v>
      </c>
      <c r="D1343" t="s">
        <v>5438</v>
      </c>
      <c r="E1343" s="10" t="s">
        <v>4241</v>
      </c>
      <c r="F1343" s="10" t="s">
        <v>9637</v>
      </c>
    </row>
    <row r="1344" spans="1:6" x14ac:dyDescent="0.25">
      <c r="A1344" t="s">
        <v>961</v>
      </c>
      <c r="B1344" t="s">
        <v>3124</v>
      </c>
      <c r="C1344" s="20">
        <v>3818</v>
      </c>
      <c r="D1344" t="s">
        <v>5439</v>
      </c>
      <c r="E1344" s="10" t="s">
        <v>4241</v>
      </c>
      <c r="F1344" s="10" t="s">
        <v>10047</v>
      </c>
    </row>
    <row r="1345" spans="1:6" x14ac:dyDescent="0.25">
      <c r="A1345" t="s">
        <v>962</v>
      </c>
      <c r="B1345" t="s">
        <v>3124</v>
      </c>
      <c r="C1345" s="20">
        <v>1092</v>
      </c>
      <c r="D1345" t="s">
        <v>5440</v>
      </c>
      <c r="E1345" s="10" t="s">
        <v>4241</v>
      </c>
      <c r="F1345" s="10" t="s">
        <v>10048</v>
      </c>
    </row>
    <row r="1346" spans="1:6" x14ac:dyDescent="0.25">
      <c r="A1346" t="s">
        <v>963</v>
      </c>
      <c r="B1346" t="s">
        <v>3124</v>
      </c>
      <c r="C1346" s="20">
        <v>1369</v>
      </c>
      <c r="D1346" t="s">
        <v>5441</v>
      </c>
      <c r="E1346" s="10" t="s">
        <v>4241</v>
      </c>
      <c r="F1346" s="10" t="s">
        <v>10049</v>
      </c>
    </row>
    <row r="1347" spans="1:6" x14ac:dyDescent="0.25">
      <c r="A1347" t="s">
        <v>964</v>
      </c>
      <c r="B1347" t="s">
        <v>3124</v>
      </c>
      <c r="C1347" s="20">
        <v>4606</v>
      </c>
      <c r="D1347" t="s">
        <v>4992</v>
      </c>
      <c r="E1347" s="10" t="s">
        <v>4241</v>
      </c>
      <c r="F1347" s="10" t="s">
        <v>10050</v>
      </c>
    </row>
    <row r="1348" spans="1:6" x14ac:dyDescent="0.25">
      <c r="A1348" t="s">
        <v>3459</v>
      </c>
      <c r="B1348" t="s">
        <v>3123</v>
      </c>
      <c r="C1348" s="20">
        <v>53</v>
      </c>
      <c r="D1348" t="s">
        <v>5442</v>
      </c>
      <c r="E1348" s="10" t="s">
        <v>5975</v>
      </c>
      <c r="F1348" s="10" t="s">
        <v>10051</v>
      </c>
    </row>
    <row r="1349" spans="1:6" x14ac:dyDescent="0.25">
      <c r="A1349" t="s">
        <v>965</v>
      </c>
      <c r="B1349" t="s">
        <v>3124</v>
      </c>
      <c r="C1349" s="20">
        <v>939</v>
      </c>
      <c r="D1349" t="s">
        <v>5443</v>
      </c>
      <c r="E1349" s="10" t="s">
        <v>4241</v>
      </c>
      <c r="F1349" s="10" t="s">
        <v>7000</v>
      </c>
    </row>
    <row r="1350" spans="1:6" x14ac:dyDescent="0.25">
      <c r="A1350" t="s">
        <v>966</v>
      </c>
      <c r="B1350" t="s">
        <v>3124</v>
      </c>
      <c r="C1350" s="20">
        <v>1138</v>
      </c>
      <c r="D1350" t="s">
        <v>5444</v>
      </c>
      <c r="E1350" s="10" t="s">
        <v>4241</v>
      </c>
      <c r="F1350" s="10" t="s">
        <v>10052</v>
      </c>
    </row>
    <row r="1351" spans="1:6" x14ac:dyDescent="0.25">
      <c r="A1351" t="s">
        <v>967</v>
      </c>
      <c r="B1351" t="s">
        <v>3124</v>
      </c>
      <c r="C1351" s="20">
        <v>1264</v>
      </c>
      <c r="D1351" t="s">
        <v>5445</v>
      </c>
      <c r="E1351" s="10" t="s">
        <v>4241</v>
      </c>
      <c r="F1351" s="10" t="s">
        <v>10053</v>
      </c>
    </row>
    <row r="1352" spans="1:6" x14ac:dyDescent="0.25">
      <c r="A1352" t="s">
        <v>968</v>
      </c>
      <c r="B1352" t="s">
        <v>3124</v>
      </c>
      <c r="C1352" s="20">
        <v>1950</v>
      </c>
      <c r="D1352" t="s">
        <v>5446</v>
      </c>
      <c r="E1352" s="10" t="s">
        <v>4241</v>
      </c>
      <c r="F1352" s="10" t="s">
        <v>10054</v>
      </c>
    </row>
    <row r="1353" spans="1:6" x14ac:dyDescent="0.25">
      <c r="A1353" t="s">
        <v>969</v>
      </c>
      <c r="B1353" t="s">
        <v>3124</v>
      </c>
      <c r="C1353" s="20">
        <v>5492</v>
      </c>
      <c r="D1353" t="s">
        <v>5447</v>
      </c>
      <c r="E1353" s="10" t="s">
        <v>4241</v>
      </c>
      <c r="F1353" s="10" t="s">
        <v>9121</v>
      </c>
    </row>
    <row r="1354" spans="1:6" x14ac:dyDescent="0.25">
      <c r="A1354" t="s">
        <v>970</v>
      </c>
      <c r="B1354" t="s">
        <v>3123</v>
      </c>
      <c r="C1354" s="20">
        <v>4046</v>
      </c>
      <c r="D1354" t="s">
        <v>5448</v>
      </c>
      <c r="E1354" s="10" t="s">
        <v>5365</v>
      </c>
      <c r="F1354" s="10" t="s">
        <v>10055</v>
      </c>
    </row>
    <row r="1355" spans="1:6" x14ac:dyDescent="0.25">
      <c r="A1355" t="s">
        <v>971</v>
      </c>
      <c r="B1355" t="s">
        <v>3123</v>
      </c>
      <c r="C1355" s="20">
        <v>1264</v>
      </c>
      <c r="D1355" t="s">
        <v>5449</v>
      </c>
      <c r="E1355" s="10" t="s">
        <v>7980</v>
      </c>
      <c r="F1355" s="10" t="s">
        <v>10056</v>
      </c>
    </row>
    <row r="1356" spans="1:6" x14ac:dyDescent="0.25">
      <c r="A1356" t="s">
        <v>3460</v>
      </c>
      <c r="B1356" t="s">
        <v>3123</v>
      </c>
      <c r="C1356" s="20">
        <v>11681</v>
      </c>
      <c r="D1356" t="s">
        <v>5450</v>
      </c>
      <c r="E1356" s="10" t="s">
        <v>7075</v>
      </c>
      <c r="F1356" s="10" t="s">
        <v>10057</v>
      </c>
    </row>
    <row r="1357" spans="1:6" x14ac:dyDescent="0.25">
      <c r="A1357" t="s">
        <v>972</v>
      </c>
      <c r="B1357" t="s">
        <v>3124</v>
      </c>
      <c r="C1357" s="20">
        <v>2030</v>
      </c>
      <c r="D1357" t="s">
        <v>5451</v>
      </c>
      <c r="E1357" s="10" t="s">
        <v>4241</v>
      </c>
      <c r="F1357" s="10" t="s">
        <v>10058</v>
      </c>
    </row>
    <row r="1358" spans="1:6" x14ac:dyDescent="0.25">
      <c r="A1358" t="s">
        <v>973</v>
      </c>
      <c r="B1358" t="s">
        <v>3124</v>
      </c>
      <c r="C1358" s="20">
        <v>90</v>
      </c>
      <c r="D1358" t="s">
        <v>5452</v>
      </c>
      <c r="E1358" s="10" t="s">
        <v>4241</v>
      </c>
      <c r="F1358" s="10" t="s">
        <v>10059</v>
      </c>
    </row>
    <row r="1359" spans="1:6" x14ac:dyDescent="0.25">
      <c r="A1359" t="s">
        <v>974</v>
      </c>
      <c r="B1359" t="s">
        <v>3123</v>
      </c>
      <c r="C1359" s="20">
        <v>5987</v>
      </c>
      <c r="D1359" t="s">
        <v>5453</v>
      </c>
      <c r="E1359" s="10" t="s">
        <v>7981</v>
      </c>
      <c r="F1359" s="10" t="s">
        <v>9679</v>
      </c>
    </row>
    <row r="1360" spans="1:6" x14ac:dyDescent="0.25">
      <c r="A1360" t="s">
        <v>975</v>
      </c>
      <c r="B1360" t="s">
        <v>3124</v>
      </c>
      <c r="C1360" s="20">
        <v>1460</v>
      </c>
      <c r="D1360" t="s">
        <v>5454</v>
      </c>
      <c r="E1360" s="10" t="s">
        <v>7982</v>
      </c>
      <c r="F1360" s="10" t="s">
        <v>10060</v>
      </c>
    </row>
    <row r="1361" spans="1:6" x14ac:dyDescent="0.25">
      <c r="A1361" t="s">
        <v>976</v>
      </c>
      <c r="B1361" t="s">
        <v>3124</v>
      </c>
      <c r="C1361" s="20">
        <v>25478</v>
      </c>
      <c r="D1361" t="s">
        <v>5455</v>
      </c>
      <c r="E1361" s="10" t="s">
        <v>4241</v>
      </c>
      <c r="F1361" s="10" t="s">
        <v>10061</v>
      </c>
    </row>
    <row r="1362" spans="1:6" x14ac:dyDescent="0.25">
      <c r="A1362" t="s">
        <v>977</v>
      </c>
      <c r="B1362" t="s">
        <v>3124</v>
      </c>
      <c r="C1362" s="20">
        <v>809</v>
      </c>
      <c r="D1362" t="s">
        <v>5456</v>
      </c>
      <c r="E1362" s="10" t="s">
        <v>4241</v>
      </c>
      <c r="F1362" s="10" t="s">
        <v>10062</v>
      </c>
    </row>
    <row r="1363" spans="1:6" x14ac:dyDescent="0.25">
      <c r="A1363" t="s">
        <v>978</v>
      </c>
      <c r="B1363" t="s">
        <v>3123</v>
      </c>
      <c r="C1363" s="20">
        <v>755</v>
      </c>
      <c r="D1363" t="s">
        <v>5457</v>
      </c>
      <c r="E1363" s="10" t="s">
        <v>4241</v>
      </c>
      <c r="F1363" s="10" t="s">
        <v>10063</v>
      </c>
    </row>
    <row r="1364" spans="1:6" x14ac:dyDescent="0.25">
      <c r="A1364" t="s">
        <v>979</v>
      </c>
      <c r="B1364" t="s">
        <v>3124</v>
      </c>
      <c r="C1364" s="20">
        <v>1202</v>
      </c>
      <c r="D1364" t="s">
        <v>5458</v>
      </c>
      <c r="E1364" s="10" t="s">
        <v>4241</v>
      </c>
      <c r="F1364" s="10" t="s">
        <v>10064</v>
      </c>
    </row>
    <row r="1365" spans="1:6" x14ac:dyDescent="0.25">
      <c r="A1365" t="s">
        <v>980</v>
      </c>
      <c r="B1365" t="s">
        <v>3124</v>
      </c>
      <c r="C1365" s="20">
        <v>1306</v>
      </c>
      <c r="D1365" t="s">
        <v>5459</v>
      </c>
      <c r="E1365" s="10" t="s">
        <v>4241</v>
      </c>
      <c r="F1365" s="10" t="s">
        <v>10065</v>
      </c>
    </row>
    <row r="1366" spans="1:6" x14ac:dyDescent="0.25">
      <c r="A1366" t="s">
        <v>981</v>
      </c>
      <c r="B1366" t="s">
        <v>3123</v>
      </c>
      <c r="C1366" s="20">
        <v>1707</v>
      </c>
      <c r="D1366" t="s">
        <v>5460</v>
      </c>
      <c r="E1366" s="10" t="s">
        <v>7983</v>
      </c>
      <c r="F1366" s="10" t="s">
        <v>10066</v>
      </c>
    </row>
    <row r="1367" spans="1:6" x14ac:dyDescent="0.25">
      <c r="A1367" t="s">
        <v>982</v>
      </c>
      <c r="B1367" t="s">
        <v>3124</v>
      </c>
      <c r="C1367" s="20">
        <v>3697</v>
      </c>
      <c r="D1367" t="s">
        <v>5461</v>
      </c>
      <c r="E1367" s="10" t="s">
        <v>4241</v>
      </c>
      <c r="F1367" s="10" t="s">
        <v>10067</v>
      </c>
    </row>
    <row r="1368" spans="1:6" x14ac:dyDescent="0.25">
      <c r="A1368" t="s">
        <v>983</v>
      </c>
      <c r="B1368" t="s">
        <v>3123</v>
      </c>
      <c r="C1368" s="20">
        <v>3751</v>
      </c>
      <c r="D1368" t="s">
        <v>5462</v>
      </c>
      <c r="E1368" s="10" t="s">
        <v>7984</v>
      </c>
      <c r="F1368" s="10" t="s">
        <v>10068</v>
      </c>
    </row>
    <row r="1369" spans="1:6" x14ac:dyDescent="0.25">
      <c r="A1369" t="s">
        <v>984</v>
      </c>
      <c r="B1369" t="s">
        <v>3123</v>
      </c>
      <c r="C1369" s="20">
        <v>1346</v>
      </c>
      <c r="D1369" t="s">
        <v>5463</v>
      </c>
      <c r="E1369" s="10" t="s">
        <v>7985</v>
      </c>
      <c r="F1369" s="10" t="s">
        <v>4980</v>
      </c>
    </row>
    <row r="1370" spans="1:6" x14ac:dyDescent="0.25">
      <c r="A1370" t="s">
        <v>3461</v>
      </c>
      <c r="B1370" t="s">
        <v>3123</v>
      </c>
      <c r="C1370" s="20">
        <v>1843</v>
      </c>
      <c r="D1370" t="s">
        <v>5464</v>
      </c>
      <c r="E1370" s="10" t="s">
        <v>7986</v>
      </c>
      <c r="F1370" s="10" t="s">
        <v>10069</v>
      </c>
    </row>
    <row r="1371" spans="1:6" x14ac:dyDescent="0.25">
      <c r="A1371" t="s">
        <v>3462</v>
      </c>
      <c r="B1371" t="s">
        <v>3124</v>
      </c>
      <c r="C1371" s="20">
        <v>174</v>
      </c>
      <c r="D1371" t="s">
        <v>5465</v>
      </c>
      <c r="E1371" s="10" t="s">
        <v>4241</v>
      </c>
      <c r="F1371" s="10" t="s">
        <v>10070</v>
      </c>
    </row>
    <row r="1372" spans="1:6" x14ac:dyDescent="0.25">
      <c r="A1372" t="s">
        <v>3463</v>
      </c>
      <c r="B1372" t="s">
        <v>3123</v>
      </c>
      <c r="C1372" s="20">
        <v>30</v>
      </c>
      <c r="D1372" t="s">
        <v>5466</v>
      </c>
      <c r="E1372" s="10" t="s">
        <v>4241</v>
      </c>
      <c r="F1372" s="10" t="s">
        <v>8837</v>
      </c>
    </row>
    <row r="1373" spans="1:6" x14ac:dyDescent="0.25">
      <c r="A1373" t="s">
        <v>985</v>
      </c>
      <c r="B1373" t="s">
        <v>3123</v>
      </c>
      <c r="C1373" s="20">
        <v>3662</v>
      </c>
      <c r="D1373" t="s">
        <v>5467</v>
      </c>
      <c r="E1373" s="10" t="s">
        <v>7987</v>
      </c>
      <c r="F1373" s="10" t="s">
        <v>10071</v>
      </c>
    </row>
    <row r="1374" spans="1:6" x14ac:dyDescent="0.25">
      <c r="A1374" t="s">
        <v>986</v>
      </c>
      <c r="B1374" t="s">
        <v>3124</v>
      </c>
      <c r="C1374" s="20">
        <v>130</v>
      </c>
      <c r="D1374" t="s">
        <v>5468</v>
      </c>
      <c r="E1374" s="10" t="s">
        <v>4241</v>
      </c>
      <c r="F1374" s="10" t="s">
        <v>10072</v>
      </c>
    </row>
    <row r="1375" spans="1:6" x14ac:dyDescent="0.25">
      <c r="A1375" t="s">
        <v>987</v>
      </c>
      <c r="B1375" t="s">
        <v>3124</v>
      </c>
      <c r="C1375" s="20">
        <v>521</v>
      </c>
      <c r="D1375" t="s">
        <v>5469</v>
      </c>
      <c r="E1375" s="10" t="s">
        <v>4241</v>
      </c>
      <c r="F1375" s="10" t="s">
        <v>10073</v>
      </c>
    </row>
    <row r="1376" spans="1:6" x14ac:dyDescent="0.25">
      <c r="A1376" t="s">
        <v>3464</v>
      </c>
      <c r="B1376" t="s">
        <v>3124</v>
      </c>
      <c r="C1376" s="20">
        <v>358</v>
      </c>
      <c r="D1376" t="s">
        <v>5470</v>
      </c>
      <c r="E1376" s="10" t="s">
        <v>4241</v>
      </c>
      <c r="F1376" s="10" t="s">
        <v>10074</v>
      </c>
    </row>
    <row r="1377" spans="1:6" x14ac:dyDescent="0.25">
      <c r="A1377" t="s">
        <v>988</v>
      </c>
      <c r="B1377" t="s">
        <v>3124</v>
      </c>
      <c r="C1377" s="20">
        <v>1171</v>
      </c>
      <c r="D1377" t="s">
        <v>5471</v>
      </c>
      <c r="E1377" s="10" t="s">
        <v>4241</v>
      </c>
      <c r="F1377" s="10" t="s">
        <v>10075</v>
      </c>
    </row>
    <row r="1378" spans="1:6" x14ac:dyDescent="0.25">
      <c r="A1378" t="s">
        <v>989</v>
      </c>
      <c r="B1378" t="s">
        <v>3123</v>
      </c>
      <c r="C1378" s="20">
        <v>857</v>
      </c>
      <c r="D1378" t="s">
        <v>5472</v>
      </c>
      <c r="E1378" s="10" t="s">
        <v>5365</v>
      </c>
      <c r="F1378" s="10" t="s">
        <v>10076</v>
      </c>
    </row>
    <row r="1379" spans="1:6" x14ac:dyDescent="0.25">
      <c r="A1379" t="s">
        <v>990</v>
      </c>
      <c r="B1379" t="s">
        <v>3124</v>
      </c>
      <c r="C1379" s="20">
        <v>339</v>
      </c>
      <c r="D1379" t="s">
        <v>5473</v>
      </c>
      <c r="E1379" s="10" t="s">
        <v>4241</v>
      </c>
      <c r="F1379" s="10" t="s">
        <v>10077</v>
      </c>
    </row>
    <row r="1380" spans="1:6" x14ac:dyDescent="0.25">
      <c r="A1380" t="s">
        <v>991</v>
      </c>
      <c r="B1380" t="s">
        <v>3124</v>
      </c>
      <c r="C1380" s="20">
        <v>109</v>
      </c>
      <c r="D1380" t="s">
        <v>5474</v>
      </c>
      <c r="E1380" s="10" t="s">
        <v>4241</v>
      </c>
      <c r="F1380" s="10" t="s">
        <v>10078</v>
      </c>
    </row>
    <row r="1381" spans="1:6" x14ac:dyDescent="0.25">
      <c r="A1381" t="s">
        <v>3465</v>
      </c>
      <c r="B1381" t="s">
        <v>3124</v>
      </c>
      <c r="C1381" s="20">
        <v>153</v>
      </c>
      <c r="D1381" t="s">
        <v>5475</v>
      </c>
      <c r="E1381" s="10" t="s">
        <v>4241</v>
      </c>
      <c r="F1381" s="10" t="s">
        <v>10079</v>
      </c>
    </row>
    <row r="1382" spans="1:6" x14ac:dyDescent="0.25">
      <c r="A1382" t="s">
        <v>3466</v>
      </c>
      <c r="B1382" t="s">
        <v>3123</v>
      </c>
      <c r="C1382" s="20">
        <v>926</v>
      </c>
      <c r="D1382" t="s">
        <v>5476</v>
      </c>
      <c r="E1382" s="10" t="s">
        <v>7988</v>
      </c>
      <c r="F1382" s="10" t="s">
        <v>10080</v>
      </c>
    </row>
    <row r="1383" spans="1:6" x14ac:dyDescent="0.25">
      <c r="A1383" t="s">
        <v>992</v>
      </c>
      <c r="B1383" t="s">
        <v>3123</v>
      </c>
      <c r="C1383" s="20">
        <v>3244</v>
      </c>
      <c r="D1383" t="s">
        <v>5477</v>
      </c>
      <c r="E1383" s="10" t="s">
        <v>7989</v>
      </c>
      <c r="F1383" s="10" t="s">
        <v>10081</v>
      </c>
    </row>
    <row r="1384" spans="1:6" x14ac:dyDescent="0.25">
      <c r="A1384" t="s">
        <v>993</v>
      </c>
      <c r="B1384" t="s">
        <v>3124</v>
      </c>
      <c r="C1384" s="20">
        <v>1442</v>
      </c>
      <c r="D1384" t="s">
        <v>5478</v>
      </c>
      <c r="E1384" s="10" t="s">
        <v>4241</v>
      </c>
      <c r="F1384" s="10" t="s">
        <v>10082</v>
      </c>
    </row>
    <row r="1385" spans="1:6" x14ac:dyDescent="0.25">
      <c r="A1385" t="s">
        <v>994</v>
      </c>
      <c r="B1385" t="s">
        <v>3123</v>
      </c>
      <c r="C1385" s="20">
        <v>3739</v>
      </c>
      <c r="D1385" t="s">
        <v>5374</v>
      </c>
      <c r="E1385" s="10" t="s">
        <v>4649</v>
      </c>
      <c r="F1385" s="10" t="s">
        <v>10083</v>
      </c>
    </row>
    <row r="1386" spans="1:6" x14ac:dyDescent="0.25">
      <c r="A1386" t="s">
        <v>3467</v>
      </c>
      <c r="B1386" t="s">
        <v>3123</v>
      </c>
      <c r="C1386" s="20">
        <v>61</v>
      </c>
      <c r="D1386" t="s">
        <v>5479</v>
      </c>
      <c r="E1386" s="10" t="s">
        <v>7990</v>
      </c>
      <c r="F1386" s="10" t="s">
        <v>10084</v>
      </c>
    </row>
    <row r="1387" spans="1:6" x14ac:dyDescent="0.25">
      <c r="A1387" t="s">
        <v>3468</v>
      </c>
      <c r="B1387" t="s">
        <v>3123</v>
      </c>
      <c r="C1387" s="20">
        <v>9196</v>
      </c>
      <c r="D1387" t="s">
        <v>5480</v>
      </c>
      <c r="E1387" s="10" t="s">
        <v>7991</v>
      </c>
      <c r="F1387" s="10" t="s">
        <v>10085</v>
      </c>
    </row>
    <row r="1388" spans="1:6" x14ac:dyDescent="0.25">
      <c r="A1388" t="s">
        <v>995</v>
      </c>
      <c r="B1388" t="s">
        <v>3124</v>
      </c>
      <c r="C1388" s="20">
        <v>51</v>
      </c>
      <c r="D1388" t="s">
        <v>5481</v>
      </c>
      <c r="E1388" s="10" t="s">
        <v>4241</v>
      </c>
      <c r="F1388" s="10" t="s">
        <v>10086</v>
      </c>
    </row>
    <row r="1389" spans="1:6" x14ac:dyDescent="0.25">
      <c r="A1389" t="s">
        <v>996</v>
      </c>
      <c r="B1389" t="s">
        <v>3124</v>
      </c>
      <c r="C1389" s="20">
        <v>55</v>
      </c>
      <c r="D1389" t="s">
        <v>5482</v>
      </c>
      <c r="E1389" s="10" t="s">
        <v>4241</v>
      </c>
      <c r="F1389" s="10" t="s">
        <v>10087</v>
      </c>
    </row>
    <row r="1390" spans="1:6" x14ac:dyDescent="0.25">
      <c r="A1390" t="s">
        <v>997</v>
      </c>
      <c r="B1390" t="s">
        <v>3124</v>
      </c>
      <c r="C1390" s="20">
        <v>1126</v>
      </c>
      <c r="D1390" t="s">
        <v>5483</v>
      </c>
      <c r="E1390" s="10" t="s">
        <v>4241</v>
      </c>
      <c r="F1390" s="10" t="s">
        <v>10088</v>
      </c>
    </row>
    <row r="1391" spans="1:6" x14ac:dyDescent="0.25">
      <c r="A1391" t="s">
        <v>3469</v>
      </c>
      <c r="B1391" t="s">
        <v>3123</v>
      </c>
      <c r="C1391" s="20">
        <v>77</v>
      </c>
      <c r="D1391" t="s">
        <v>5021</v>
      </c>
      <c r="E1391" s="10" t="s">
        <v>4241</v>
      </c>
      <c r="F1391" s="10" t="s">
        <v>10089</v>
      </c>
    </row>
    <row r="1392" spans="1:6" x14ac:dyDescent="0.25">
      <c r="A1392" t="s">
        <v>998</v>
      </c>
      <c r="B1392" t="s">
        <v>3123</v>
      </c>
      <c r="C1392" s="20">
        <v>2349</v>
      </c>
      <c r="D1392" t="s">
        <v>4577</v>
      </c>
      <c r="E1392" s="10" t="s">
        <v>7992</v>
      </c>
      <c r="F1392" s="10" t="s">
        <v>10090</v>
      </c>
    </row>
    <row r="1393" spans="1:6" x14ac:dyDescent="0.25">
      <c r="A1393" t="s">
        <v>999</v>
      </c>
      <c r="B1393" t="s">
        <v>3124</v>
      </c>
      <c r="C1393" s="20">
        <v>375</v>
      </c>
      <c r="D1393" t="s">
        <v>5484</v>
      </c>
      <c r="E1393" s="10" t="s">
        <v>4241</v>
      </c>
      <c r="F1393" s="10" t="s">
        <v>10091</v>
      </c>
    </row>
    <row r="1394" spans="1:6" x14ac:dyDescent="0.25">
      <c r="A1394" t="s">
        <v>1000</v>
      </c>
      <c r="B1394" t="s">
        <v>3123</v>
      </c>
      <c r="C1394" s="20">
        <v>1014</v>
      </c>
      <c r="D1394" t="s">
        <v>5485</v>
      </c>
      <c r="E1394" s="10" t="s">
        <v>4389</v>
      </c>
      <c r="F1394" s="10" t="s">
        <v>10092</v>
      </c>
    </row>
    <row r="1395" spans="1:6" x14ac:dyDescent="0.25">
      <c r="A1395" t="s">
        <v>3470</v>
      </c>
      <c r="B1395" t="s">
        <v>3123</v>
      </c>
      <c r="C1395" s="20">
        <v>134</v>
      </c>
      <c r="D1395" t="s">
        <v>5486</v>
      </c>
      <c r="E1395" s="10" t="s">
        <v>7993</v>
      </c>
      <c r="F1395" s="10" t="s">
        <v>10093</v>
      </c>
    </row>
    <row r="1396" spans="1:6" x14ac:dyDescent="0.25">
      <c r="A1396" t="s">
        <v>1001</v>
      </c>
      <c r="B1396" t="s">
        <v>3124</v>
      </c>
      <c r="C1396" s="20">
        <v>4784</v>
      </c>
      <c r="D1396" t="s">
        <v>5487</v>
      </c>
      <c r="E1396" s="10" t="s">
        <v>4241</v>
      </c>
      <c r="F1396" s="10" t="s">
        <v>10094</v>
      </c>
    </row>
    <row r="1397" spans="1:6" x14ac:dyDescent="0.25">
      <c r="A1397" t="s">
        <v>3471</v>
      </c>
      <c r="B1397" t="s">
        <v>3124</v>
      </c>
      <c r="C1397" s="20">
        <v>29</v>
      </c>
      <c r="D1397" t="s">
        <v>5488</v>
      </c>
      <c r="E1397" s="10" t="s">
        <v>4241</v>
      </c>
      <c r="F1397" s="10" t="s">
        <v>10095</v>
      </c>
    </row>
    <row r="1398" spans="1:6" x14ac:dyDescent="0.25">
      <c r="A1398" t="s">
        <v>1002</v>
      </c>
      <c r="B1398" t="s">
        <v>3123</v>
      </c>
      <c r="C1398" s="20">
        <v>2158</v>
      </c>
      <c r="D1398" t="s">
        <v>5489</v>
      </c>
      <c r="E1398" s="10" t="s">
        <v>7994</v>
      </c>
      <c r="F1398" s="10" t="s">
        <v>8648</v>
      </c>
    </row>
    <row r="1399" spans="1:6" x14ac:dyDescent="0.25">
      <c r="A1399" t="s">
        <v>1002</v>
      </c>
      <c r="B1399" t="s">
        <v>3123</v>
      </c>
      <c r="C1399" s="20">
        <v>1425</v>
      </c>
      <c r="D1399" t="s">
        <v>5490</v>
      </c>
      <c r="E1399" s="10" t="s">
        <v>7995</v>
      </c>
      <c r="F1399" s="10" t="s">
        <v>10096</v>
      </c>
    </row>
    <row r="1400" spans="1:6" x14ac:dyDescent="0.25">
      <c r="A1400" t="s">
        <v>4033</v>
      </c>
      <c r="B1400" t="s">
        <v>3123</v>
      </c>
      <c r="C1400" s="20">
        <v>579</v>
      </c>
      <c r="D1400" t="s">
        <v>12104</v>
      </c>
      <c r="E1400" s="10" t="s">
        <v>12104</v>
      </c>
      <c r="F1400" s="10" t="s">
        <v>12104</v>
      </c>
    </row>
    <row r="1401" spans="1:6" x14ac:dyDescent="0.25">
      <c r="A1401" t="s">
        <v>1003</v>
      </c>
      <c r="B1401" t="s">
        <v>3123</v>
      </c>
      <c r="C1401" s="20">
        <v>5656</v>
      </c>
      <c r="D1401" t="s">
        <v>5348</v>
      </c>
      <c r="E1401" s="10" t="s">
        <v>7996</v>
      </c>
      <c r="F1401" s="10" t="s">
        <v>10097</v>
      </c>
    </row>
    <row r="1402" spans="1:6" x14ac:dyDescent="0.25">
      <c r="A1402" t="s">
        <v>1004</v>
      </c>
      <c r="B1402" t="s">
        <v>3124</v>
      </c>
      <c r="C1402" s="20">
        <v>896</v>
      </c>
      <c r="D1402" t="s">
        <v>5491</v>
      </c>
      <c r="E1402" s="10" t="s">
        <v>4241</v>
      </c>
      <c r="F1402" s="10" t="s">
        <v>10098</v>
      </c>
    </row>
    <row r="1403" spans="1:6" x14ac:dyDescent="0.25">
      <c r="A1403" t="s">
        <v>1005</v>
      </c>
      <c r="B1403" t="s">
        <v>3123</v>
      </c>
      <c r="C1403" s="20">
        <v>2028</v>
      </c>
      <c r="D1403" t="s">
        <v>5492</v>
      </c>
      <c r="E1403" s="10" t="s">
        <v>7347</v>
      </c>
      <c r="F1403" s="10" t="s">
        <v>7625</v>
      </c>
    </row>
    <row r="1404" spans="1:6" x14ac:dyDescent="0.25">
      <c r="A1404" t="s">
        <v>1006</v>
      </c>
      <c r="B1404" t="s">
        <v>3123</v>
      </c>
      <c r="C1404" s="20">
        <v>18952</v>
      </c>
      <c r="D1404" t="s">
        <v>5493</v>
      </c>
      <c r="E1404" s="10" t="s">
        <v>7997</v>
      </c>
      <c r="F1404" s="10" t="s">
        <v>5773</v>
      </c>
    </row>
    <row r="1405" spans="1:6" x14ac:dyDescent="0.25">
      <c r="A1405" t="s">
        <v>1007</v>
      </c>
      <c r="B1405" t="s">
        <v>3124</v>
      </c>
      <c r="C1405" s="20">
        <v>1493</v>
      </c>
      <c r="D1405" t="s">
        <v>5494</v>
      </c>
      <c r="E1405" s="10" t="s">
        <v>4241</v>
      </c>
      <c r="F1405" s="10" t="s">
        <v>10099</v>
      </c>
    </row>
    <row r="1406" spans="1:6" x14ac:dyDescent="0.25">
      <c r="A1406" t="s">
        <v>1008</v>
      </c>
      <c r="B1406" t="s">
        <v>3123</v>
      </c>
      <c r="C1406" s="20">
        <v>161</v>
      </c>
      <c r="D1406" t="s">
        <v>5495</v>
      </c>
      <c r="E1406" s="10" t="s">
        <v>7998</v>
      </c>
      <c r="F1406" s="10" t="s">
        <v>10100</v>
      </c>
    </row>
    <row r="1407" spans="1:6" x14ac:dyDescent="0.25">
      <c r="A1407" t="s">
        <v>3472</v>
      </c>
      <c r="B1407" t="s">
        <v>3123</v>
      </c>
      <c r="C1407" s="20">
        <v>9983</v>
      </c>
      <c r="D1407" t="s">
        <v>5496</v>
      </c>
      <c r="E1407" s="10" t="s">
        <v>7999</v>
      </c>
      <c r="F1407" s="10" t="s">
        <v>6291</v>
      </c>
    </row>
    <row r="1408" spans="1:6" x14ac:dyDescent="0.25">
      <c r="A1408" t="s">
        <v>1009</v>
      </c>
      <c r="B1408" t="s">
        <v>3124</v>
      </c>
      <c r="C1408" s="20">
        <v>1036</v>
      </c>
      <c r="D1408" t="s">
        <v>5497</v>
      </c>
      <c r="E1408" s="10" t="s">
        <v>4241</v>
      </c>
      <c r="F1408" s="10" t="s">
        <v>10101</v>
      </c>
    </row>
    <row r="1409" spans="1:6" x14ac:dyDescent="0.25">
      <c r="A1409" t="s">
        <v>1010</v>
      </c>
      <c r="B1409" t="s">
        <v>3124</v>
      </c>
      <c r="C1409" s="20">
        <v>259</v>
      </c>
      <c r="D1409" t="s">
        <v>5498</v>
      </c>
      <c r="E1409" s="10" t="s">
        <v>4241</v>
      </c>
      <c r="F1409" s="10" t="s">
        <v>10102</v>
      </c>
    </row>
    <row r="1410" spans="1:6" x14ac:dyDescent="0.25">
      <c r="A1410" t="s">
        <v>3473</v>
      </c>
      <c r="B1410" t="s">
        <v>3124</v>
      </c>
      <c r="C1410" s="20">
        <v>565</v>
      </c>
      <c r="D1410" t="s">
        <v>5499</v>
      </c>
      <c r="E1410" s="10" t="s">
        <v>4241</v>
      </c>
      <c r="F1410" s="10" t="s">
        <v>10103</v>
      </c>
    </row>
    <row r="1411" spans="1:6" x14ac:dyDescent="0.25">
      <c r="A1411" t="s">
        <v>1011</v>
      </c>
      <c r="B1411" t="s">
        <v>3124</v>
      </c>
      <c r="C1411" s="20">
        <v>2252</v>
      </c>
      <c r="D1411" t="s">
        <v>5500</v>
      </c>
      <c r="E1411" s="10" t="s">
        <v>8000</v>
      </c>
      <c r="F1411" s="10" t="s">
        <v>10104</v>
      </c>
    </row>
    <row r="1412" spans="1:6" x14ac:dyDescent="0.25">
      <c r="A1412" t="s">
        <v>1012</v>
      </c>
      <c r="B1412" t="s">
        <v>3124</v>
      </c>
      <c r="C1412" s="20">
        <v>130</v>
      </c>
      <c r="D1412" t="s">
        <v>5501</v>
      </c>
      <c r="E1412" s="10" t="s">
        <v>4241</v>
      </c>
      <c r="F1412" s="10" t="s">
        <v>10105</v>
      </c>
    </row>
    <row r="1413" spans="1:6" x14ac:dyDescent="0.25">
      <c r="A1413" t="s">
        <v>1013</v>
      </c>
      <c r="B1413" t="s">
        <v>3123</v>
      </c>
      <c r="C1413" s="20">
        <v>3011</v>
      </c>
      <c r="D1413" t="s">
        <v>5502</v>
      </c>
      <c r="E1413" s="10" t="s">
        <v>8001</v>
      </c>
      <c r="F1413" s="10" t="s">
        <v>4946</v>
      </c>
    </row>
    <row r="1414" spans="1:6" x14ac:dyDescent="0.25">
      <c r="A1414" t="s">
        <v>1014</v>
      </c>
      <c r="B1414" t="s">
        <v>3124</v>
      </c>
      <c r="C1414" s="20">
        <v>1473</v>
      </c>
      <c r="D1414" t="s">
        <v>5503</v>
      </c>
      <c r="E1414" s="10" t="s">
        <v>4241</v>
      </c>
      <c r="F1414" s="10" t="s">
        <v>10106</v>
      </c>
    </row>
    <row r="1415" spans="1:6" x14ac:dyDescent="0.25">
      <c r="A1415" t="s">
        <v>1015</v>
      </c>
      <c r="B1415" t="s">
        <v>3124</v>
      </c>
      <c r="C1415" s="20">
        <v>10501</v>
      </c>
      <c r="D1415" t="s">
        <v>5504</v>
      </c>
      <c r="E1415" s="10" t="s">
        <v>8002</v>
      </c>
      <c r="F1415" s="10" t="s">
        <v>10107</v>
      </c>
    </row>
    <row r="1416" spans="1:6" x14ac:dyDescent="0.25">
      <c r="A1416" t="s">
        <v>1016</v>
      </c>
      <c r="B1416" t="s">
        <v>3124</v>
      </c>
      <c r="C1416" s="20">
        <v>892</v>
      </c>
      <c r="D1416" t="s">
        <v>5505</v>
      </c>
      <c r="E1416" s="10" t="s">
        <v>4241</v>
      </c>
      <c r="F1416" s="10" t="s">
        <v>10108</v>
      </c>
    </row>
    <row r="1417" spans="1:6" x14ac:dyDescent="0.25">
      <c r="A1417" t="s">
        <v>1017</v>
      </c>
      <c r="B1417" t="s">
        <v>3123</v>
      </c>
      <c r="C1417" s="20">
        <v>4671</v>
      </c>
      <c r="D1417" t="s">
        <v>5506</v>
      </c>
      <c r="E1417" s="10" t="s">
        <v>5481</v>
      </c>
      <c r="F1417" s="10" t="s">
        <v>10109</v>
      </c>
    </row>
    <row r="1418" spans="1:6" x14ac:dyDescent="0.25">
      <c r="A1418" t="s">
        <v>1018</v>
      </c>
      <c r="B1418" t="s">
        <v>3124</v>
      </c>
      <c r="C1418" s="20">
        <v>421</v>
      </c>
      <c r="D1418" t="s">
        <v>5507</v>
      </c>
      <c r="E1418" s="10" t="s">
        <v>4241</v>
      </c>
      <c r="F1418" s="10" t="s">
        <v>10110</v>
      </c>
    </row>
    <row r="1419" spans="1:6" x14ac:dyDescent="0.25">
      <c r="A1419" t="s">
        <v>1019</v>
      </c>
      <c r="B1419" t="s">
        <v>3124</v>
      </c>
      <c r="C1419" s="20">
        <v>518</v>
      </c>
      <c r="D1419" t="s">
        <v>5508</v>
      </c>
      <c r="E1419" s="10" t="s">
        <v>4241</v>
      </c>
      <c r="F1419" s="10" t="s">
        <v>10111</v>
      </c>
    </row>
    <row r="1420" spans="1:6" x14ac:dyDescent="0.25">
      <c r="A1420" t="s">
        <v>1020</v>
      </c>
      <c r="B1420" t="s">
        <v>3124</v>
      </c>
      <c r="C1420" s="20">
        <v>2109</v>
      </c>
      <c r="D1420" t="s">
        <v>5509</v>
      </c>
      <c r="E1420" s="10" t="s">
        <v>4241</v>
      </c>
      <c r="F1420" s="10" t="s">
        <v>10112</v>
      </c>
    </row>
    <row r="1421" spans="1:6" x14ac:dyDescent="0.25">
      <c r="A1421" t="s">
        <v>1021</v>
      </c>
      <c r="B1421" t="s">
        <v>3124</v>
      </c>
      <c r="C1421" s="20">
        <v>218</v>
      </c>
      <c r="D1421" t="s">
        <v>4371</v>
      </c>
      <c r="E1421" s="10" t="s">
        <v>8003</v>
      </c>
      <c r="F1421" s="10" t="s">
        <v>10113</v>
      </c>
    </row>
    <row r="1422" spans="1:6" x14ac:dyDescent="0.25">
      <c r="A1422" t="s">
        <v>1022</v>
      </c>
      <c r="B1422" t="s">
        <v>3124</v>
      </c>
      <c r="C1422" s="20">
        <v>884</v>
      </c>
      <c r="D1422" t="s">
        <v>5510</v>
      </c>
      <c r="E1422" s="10" t="s">
        <v>4241</v>
      </c>
      <c r="F1422" s="10" t="s">
        <v>10114</v>
      </c>
    </row>
    <row r="1423" spans="1:6" x14ac:dyDescent="0.25">
      <c r="A1423" t="s">
        <v>1023</v>
      </c>
      <c r="B1423" t="s">
        <v>3123</v>
      </c>
      <c r="C1423" s="20">
        <v>4172</v>
      </c>
      <c r="D1423" t="s">
        <v>5511</v>
      </c>
      <c r="E1423" s="10" t="s">
        <v>6677</v>
      </c>
      <c r="F1423" s="10" t="s">
        <v>6359</v>
      </c>
    </row>
    <row r="1424" spans="1:6" x14ac:dyDescent="0.25">
      <c r="A1424" t="s">
        <v>3474</v>
      </c>
      <c r="B1424" t="s">
        <v>3124</v>
      </c>
      <c r="C1424" s="20">
        <v>130</v>
      </c>
      <c r="D1424" t="s">
        <v>5512</v>
      </c>
      <c r="E1424" s="10" t="s">
        <v>4241</v>
      </c>
      <c r="F1424" s="10" t="s">
        <v>10115</v>
      </c>
    </row>
    <row r="1425" spans="1:6" x14ac:dyDescent="0.25">
      <c r="A1425" t="s">
        <v>1024</v>
      </c>
      <c r="B1425" t="s">
        <v>3123</v>
      </c>
      <c r="C1425" s="20">
        <v>2365</v>
      </c>
      <c r="D1425" t="s">
        <v>5513</v>
      </c>
      <c r="E1425" s="10" t="s">
        <v>8004</v>
      </c>
      <c r="F1425" s="10" t="s">
        <v>10116</v>
      </c>
    </row>
    <row r="1426" spans="1:6" x14ac:dyDescent="0.25">
      <c r="A1426" t="s">
        <v>1025</v>
      </c>
      <c r="B1426" t="s">
        <v>3124</v>
      </c>
      <c r="C1426" s="20">
        <v>1677</v>
      </c>
      <c r="D1426" t="s">
        <v>5514</v>
      </c>
      <c r="E1426" s="10" t="s">
        <v>4241</v>
      </c>
      <c r="F1426" s="10" t="s">
        <v>10117</v>
      </c>
    </row>
    <row r="1427" spans="1:6" x14ac:dyDescent="0.25">
      <c r="A1427" t="s">
        <v>1026</v>
      </c>
      <c r="B1427" t="s">
        <v>3124</v>
      </c>
      <c r="C1427" s="20">
        <v>122</v>
      </c>
      <c r="D1427" t="s">
        <v>5515</v>
      </c>
      <c r="E1427" s="10" t="s">
        <v>4241</v>
      </c>
      <c r="F1427" s="10" t="s">
        <v>10118</v>
      </c>
    </row>
    <row r="1428" spans="1:6" x14ac:dyDescent="0.25">
      <c r="A1428" t="s">
        <v>1027</v>
      </c>
      <c r="B1428" t="s">
        <v>3124</v>
      </c>
      <c r="C1428" s="20">
        <v>3470</v>
      </c>
      <c r="D1428" t="s">
        <v>5516</v>
      </c>
      <c r="E1428" s="10" t="s">
        <v>4241</v>
      </c>
      <c r="F1428" s="10" t="s">
        <v>10119</v>
      </c>
    </row>
    <row r="1429" spans="1:6" x14ac:dyDescent="0.25">
      <c r="A1429" t="s">
        <v>1028</v>
      </c>
      <c r="B1429" t="s">
        <v>3124</v>
      </c>
      <c r="C1429" s="20">
        <v>1133</v>
      </c>
      <c r="D1429" t="s">
        <v>5517</v>
      </c>
      <c r="E1429" s="10" t="s">
        <v>4241</v>
      </c>
      <c r="F1429" s="10" t="s">
        <v>10120</v>
      </c>
    </row>
    <row r="1430" spans="1:6" x14ac:dyDescent="0.25">
      <c r="A1430" t="s">
        <v>3475</v>
      </c>
      <c r="B1430" t="s">
        <v>3123</v>
      </c>
      <c r="C1430" s="20">
        <v>1894</v>
      </c>
      <c r="D1430" t="s">
        <v>4899</v>
      </c>
      <c r="E1430" s="10" t="s">
        <v>4692</v>
      </c>
      <c r="F1430" s="10" t="s">
        <v>10121</v>
      </c>
    </row>
    <row r="1431" spans="1:6" x14ac:dyDescent="0.25">
      <c r="A1431" t="s">
        <v>1029</v>
      </c>
      <c r="B1431" t="s">
        <v>3124</v>
      </c>
      <c r="C1431" s="20">
        <v>21</v>
      </c>
      <c r="D1431" t="s">
        <v>5518</v>
      </c>
      <c r="E1431" s="10" t="s">
        <v>4241</v>
      </c>
      <c r="F1431" s="10" t="s">
        <v>7768</v>
      </c>
    </row>
    <row r="1432" spans="1:6" x14ac:dyDescent="0.25">
      <c r="A1432" t="s">
        <v>1030</v>
      </c>
      <c r="B1432" t="s">
        <v>3123</v>
      </c>
      <c r="C1432" s="20">
        <v>5232</v>
      </c>
      <c r="D1432" t="s">
        <v>5519</v>
      </c>
      <c r="E1432" s="10" t="s">
        <v>6814</v>
      </c>
      <c r="F1432" s="10" t="s">
        <v>10122</v>
      </c>
    </row>
    <row r="1433" spans="1:6" x14ac:dyDescent="0.25">
      <c r="A1433" t="s">
        <v>1031</v>
      </c>
      <c r="B1433" t="s">
        <v>3124</v>
      </c>
      <c r="C1433" s="20">
        <v>1039</v>
      </c>
      <c r="D1433" t="s">
        <v>5520</v>
      </c>
      <c r="E1433" s="10" t="s">
        <v>4241</v>
      </c>
      <c r="F1433" s="10" t="s">
        <v>10123</v>
      </c>
    </row>
    <row r="1434" spans="1:6" x14ac:dyDescent="0.25">
      <c r="A1434" t="s">
        <v>1032</v>
      </c>
      <c r="B1434" t="s">
        <v>3123</v>
      </c>
      <c r="C1434" s="20">
        <v>3043</v>
      </c>
      <c r="D1434" t="s">
        <v>5521</v>
      </c>
      <c r="E1434" s="10" t="s">
        <v>5581</v>
      </c>
      <c r="F1434" s="10" t="s">
        <v>10124</v>
      </c>
    </row>
    <row r="1435" spans="1:6" x14ac:dyDescent="0.25">
      <c r="A1435" t="s">
        <v>1033</v>
      </c>
      <c r="B1435" t="s">
        <v>3124</v>
      </c>
      <c r="C1435" s="20">
        <v>2806</v>
      </c>
      <c r="D1435" t="s">
        <v>5522</v>
      </c>
      <c r="E1435" s="10" t="s">
        <v>4241</v>
      </c>
      <c r="F1435" s="10" t="s">
        <v>10125</v>
      </c>
    </row>
    <row r="1436" spans="1:6" x14ac:dyDescent="0.25">
      <c r="A1436" t="s">
        <v>1034</v>
      </c>
      <c r="B1436" t="s">
        <v>3123</v>
      </c>
      <c r="C1436" s="20">
        <v>36098</v>
      </c>
      <c r="D1436" t="s">
        <v>5449</v>
      </c>
      <c r="E1436" s="10" t="s">
        <v>8005</v>
      </c>
      <c r="F1436" s="10" t="s">
        <v>10126</v>
      </c>
    </row>
    <row r="1437" spans="1:6" x14ac:dyDescent="0.25">
      <c r="A1437" t="s">
        <v>1035</v>
      </c>
      <c r="B1437" t="s">
        <v>3124</v>
      </c>
      <c r="C1437" s="20">
        <v>92</v>
      </c>
      <c r="D1437" t="s">
        <v>5523</v>
      </c>
      <c r="E1437" s="10" t="s">
        <v>4241</v>
      </c>
      <c r="F1437" s="10" t="s">
        <v>10127</v>
      </c>
    </row>
    <row r="1438" spans="1:6" x14ac:dyDescent="0.25">
      <c r="A1438" t="s">
        <v>1036</v>
      </c>
      <c r="B1438" t="s">
        <v>3123</v>
      </c>
      <c r="C1438" s="20">
        <v>2062</v>
      </c>
      <c r="D1438" t="s">
        <v>5524</v>
      </c>
      <c r="E1438" s="10" t="s">
        <v>8006</v>
      </c>
      <c r="F1438" s="10" t="s">
        <v>10128</v>
      </c>
    </row>
    <row r="1439" spans="1:6" x14ac:dyDescent="0.25">
      <c r="A1439" t="s">
        <v>1037</v>
      </c>
      <c r="B1439" t="s">
        <v>3123</v>
      </c>
      <c r="C1439" s="20">
        <v>6386</v>
      </c>
      <c r="D1439" t="s">
        <v>5525</v>
      </c>
      <c r="E1439" s="10" t="s">
        <v>8007</v>
      </c>
      <c r="F1439" s="10" t="s">
        <v>10129</v>
      </c>
    </row>
    <row r="1440" spans="1:6" x14ac:dyDescent="0.25">
      <c r="A1440" t="s">
        <v>1038</v>
      </c>
      <c r="B1440" t="s">
        <v>3124</v>
      </c>
      <c r="C1440" s="20">
        <v>1040</v>
      </c>
      <c r="D1440" t="s">
        <v>5526</v>
      </c>
      <c r="E1440" s="10" t="s">
        <v>4241</v>
      </c>
      <c r="F1440" s="10" t="s">
        <v>10130</v>
      </c>
    </row>
    <row r="1441" spans="1:6" x14ac:dyDescent="0.25">
      <c r="A1441" t="s">
        <v>1039</v>
      </c>
      <c r="B1441" t="s">
        <v>3124</v>
      </c>
      <c r="C1441" s="20">
        <v>9233</v>
      </c>
      <c r="D1441" t="s">
        <v>5527</v>
      </c>
      <c r="E1441" s="10" t="s">
        <v>4241</v>
      </c>
      <c r="F1441" s="10" t="s">
        <v>10131</v>
      </c>
    </row>
    <row r="1442" spans="1:6" x14ac:dyDescent="0.25">
      <c r="A1442" t="s">
        <v>3476</v>
      </c>
      <c r="B1442" t="s">
        <v>3123</v>
      </c>
      <c r="C1442" s="20">
        <v>70</v>
      </c>
      <c r="D1442" t="s">
        <v>5528</v>
      </c>
      <c r="E1442" s="10" t="s">
        <v>8008</v>
      </c>
      <c r="F1442" s="10" t="s">
        <v>10132</v>
      </c>
    </row>
    <row r="1443" spans="1:6" x14ac:dyDescent="0.25">
      <c r="A1443" t="s">
        <v>1040</v>
      </c>
      <c r="B1443" t="s">
        <v>3123</v>
      </c>
      <c r="C1443" s="20">
        <v>6648</v>
      </c>
      <c r="D1443" t="s">
        <v>4570</v>
      </c>
      <c r="E1443" s="10" t="s">
        <v>4671</v>
      </c>
      <c r="F1443" s="10" t="s">
        <v>6145</v>
      </c>
    </row>
    <row r="1444" spans="1:6" x14ac:dyDescent="0.25">
      <c r="A1444" t="s">
        <v>1041</v>
      </c>
      <c r="B1444" t="s">
        <v>3123</v>
      </c>
      <c r="C1444" s="20">
        <v>8176</v>
      </c>
      <c r="D1444" t="s">
        <v>5529</v>
      </c>
      <c r="E1444" s="10" t="s">
        <v>8009</v>
      </c>
      <c r="F1444" s="10" t="s">
        <v>10133</v>
      </c>
    </row>
    <row r="1445" spans="1:6" x14ac:dyDescent="0.25">
      <c r="A1445" t="s">
        <v>1042</v>
      </c>
      <c r="B1445" t="s">
        <v>3124</v>
      </c>
      <c r="C1445" s="20">
        <v>2754</v>
      </c>
      <c r="D1445" t="s">
        <v>5530</v>
      </c>
      <c r="E1445" s="10" t="s">
        <v>4241</v>
      </c>
      <c r="F1445" s="10" t="s">
        <v>10134</v>
      </c>
    </row>
    <row r="1446" spans="1:6" x14ac:dyDescent="0.25">
      <c r="A1446" t="s">
        <v>1043</v>
      </c>
      <c r="B1446" t="s">
        <v>3123</v>
      </c>
      <c r="C1446" s="20">
        <v>7919</v>
      </c>
      <c r="D1446" t="s">
        <v>5531</v>
      </c>
      <c r="E1446" s="10" t="s">
        <v>8010</v>
      </c>
      <c r="F1446" s="10" t="s">
        <v>10135</v>
      </c>
    </row>
    <row r="1447" spans="1:6" x14ac:dyDescent="0.25">
      <c r="A1447" t="s">
        <v>3477</v>
      </c>
      <c r="B1447" t="s">
        <v>3124</v>
      </c>
      <c r="C1447" s="20">
        <v>617</v>
      </c>
      <c r="D1447" t="s">
        <v>5532</v>
      </c>
      <c r="E1447" s="10" t="s">
        <v>4241</v>
      </c>
      <c r="F1447" s="10" t="s">
        <v>10136</v>
      </c>
    </row>
    <row r="1448" spans="1:6" x14ac:dyDescent="0.25">
      <c r="A1448" t="s">
        <v>1044</v>
      </c>
      <c r="B1448" t="s">
        <v>3124</v>
      </c>
      <c r="C1448" s="20">
        <v>1054</v>
      </c>
      <c r="D1448" t="s">
        <v>5533</v>
      </c>
      <c r="E1448" s="10" t="s">
        <v>4241</v>
      </c>
      <c r="F1448" s="10" t="s">
        <v>10137</v>
      </c>
    </row>
    <row r="1449" spans="1:6" x14ac:dyDescent="0.25">
      <c r="A1449" t="s">
        <v>3478</v>
      </c>
      <c r="B1449" t="s">
        <v>3123</v>
      </c>
      <c r="C1449" s="20">
        <v>26</v>
      </c>
      <c r="D1449" t="s">
        <v>5534</v>
      </c>
      <c r="E1449" s="10" t="s">
        <v>8011</v>
      </c>
      <c r="F1449" s="10" t="s">
        <v>10138</v>
      </c>
    </row>
    <row r="1450" spans="1:6" x14ac:dyDescent="0.25">
      <c r="A1450" t="s">
        <v>1045</v>
      </c>
      <c r="B1450" t="s">
        <v>3124</v>
      </c>
      <c r="C1450" s="20">
        <v>1188</v>
      </c>
      <c r="D1450" t="s">
        <v>5535</v>
      </c>
      <c r="E1450" s="10" t="s">
        <v>4241</v>
      </c>
      <c r="F1450" s="10" t="s">
        <v>10139</v>
      </c>
    </row>
    <row r="1451" spans="1:6" x14ac:dyDescent="0.25">
      <c r="A1451" t="s">
        <v>1046</v>
      </c>
      <c r="B1451" t="s">
        <v>3124</v>
      </c>
      <c r="C1451" s="20">
        <v>84</v>
      </c>
      <c r="D1451" t="s">
        <v>5536</v>
      </c>
      <c r="E1451" s="10" t="s">
        <v>4241</v>
      </c>
      <c r="F1451" s="10" t="s">
        <v>10140</v>
      </c>
    </row>
    <row r="1452" spans="1:6" x14ac:dyDescent="0.25">
      <c r="A1452" t="s">
        <v>1047</v>
      </c>
      <c r="B1452" t="s">
        <v>3124</v>
      </c>
      <c r="C1452" s="20">
        <v>3080</v>
      </c>
      <c r="D1452" t="s">
        <v>5537</v>
      </c>
      <c r="E1452" s="10" t="s">
        <v>4241</v>
      </c>
      <c r="F1452" s="10" t="s">
        <v>10141</v>
      </c>
    </row>
    <row r="1453" spans="1:6" x14ac:dyDescent="0.25">
      <c r="A1453" t="s">
        <v>1048</v>
      </c>
      <c r="B1453" t="s">
        <v>3124</v>
      </c>
      <c r="C1453" s="20">
        <v>911</v>
      </c>
      <c r="D1453" t="s">
        <v>5266</v>
      </c>
      <c r="E1453" s="10" t="s">
        <v>4241</v>
      </c>
      <c r="F1453" s="10" t="s">
        <v>10142</v>
      </c>
    </row>
    <row r="1454" spans="1:6" x14ac:dyDescent="0.25">
      <c r="A1454" t="s">
        <v>1049</v>
      </c>
      <c r="B1454" t="s">
        <v>3123</v>
      </c>
      <c r="C1454" s="20">
        <v>3751</v>
      </c>
      <c r="D1454" t="s">
        <v>5538</v>
      </c>
      <c r="E1454" s="10" t="s">
        <v>8012</v>
      </c>
      <c r="F1454" s="10" t="s">
        <v>10143</v>
      </c>
    </row>
    <row r="1455" spans="1:6" x14ac:dyDescent="0.25">
      <c r="A1455" t="s">
        <v>3479</v>
      </c>
      <c r="B1455" t="s">
        <v>3124</v>
      </c>
      <c r="C1455" s="20">
        <v>92</v>
      </c>
      <c r="D1455" t="s">
        <v>5539</v>
      </c>
      <c r="E1455" s="10" t="s">
        <v>4241</v>
      </c>
      <c r="F1455" s="10" t="s">
        <v>10144</v>
      </c>
    </row>
    <row r="1456" spans="1:6" x14ac:dyDescent="0.25">
      <c r="A1456" t="s">
        <v>1050</v>
      </c>
      <c r="B1456" t="s">
        <v>3124</v>
      </c>
      <c r="C1456" s="20">
        <v>1150</v>
      </c>
      <c r="D1456" t="s">
        <v>5540</v>
      </c>
      <c r="E1456" s="10" t="s">
        <v>4241</v>
      </c>
      <c r="F1456" s="10" t="s">
        <v>10145</v>
      </c>
    </row>
    <row r="1457" spans="1:6" x14ac:dyDescent="0.25">
      <c r="A1457" t="s">
        <v>1051</v>
      </c>
      <c r="B1457" t="s">
        <v>3123</v>
      </c>
      <c r="C1457" s="20">
        <v>10542</v>
      </c>
      <c r="D1457" t="s">
        <v>5541</v>
      </c>
      <c r="E1457" s="10" t="s">
        <v>8013</v>
      </c>
      <c r="F1457" s="10" t="s">
        <v>10146</v>
      </c>
    </row>
    <row r="1458" spans="1:6" x14ac:dyDescent="0.25">
      <c r="A1458" t="s">
        <v>1052</v>
      </c>
      <c r="B1458" t="s">
        <v>3124</v>
      </c>
      <c r="C1458" s="20">
        <v>238</v>
      </c>
      <c r="D1458" t="s">
        <v>5542</v>
      </c>
      <c r="E1458" s="10" t="s">
        <v>4241</v>
      </c>
      <c r="F1458" s="10" t="s">
        <v>10147</v>
      </c>
    </row>
    <row r="1459" spans="1:6" x14ac:dyDescent="0.25">
      <c r="A1459" t="s">
        <v>1053</v>
      </c>
      <c r="B1459" t="s">
        <v>3123</v>
      </c>
      <c r="C1459" s="20">
        <v>98</v>
      </c>
      <c r="D1459" t="s">
        <v>5543</v>
      </c>
      <c r="E1459" s="10" t="s">
        <v>8014</v>
      </c>
      <c r="F1459" s="10" t="s">
        <v>10148</v>
      </c>
    </row>
    <row r="1460" spans="1:6" x14ac:dyDescent="0.25">
      <c r="A1460" t="s">
        <v>1054</v>
      </c>
      <c r="B1460" t="s">
        <v>3123</v>
      </c>
      <c r="C1460" s="20">
        <v>6031</v>
      </c>
      <c r="D1460" t="s">
        <v>5292</v>
      </c>
      <c r="E1460" s="10" t="s">
        <v>8015</v>
      </c>
      <c r="F1460" s="10" t="s">
        <v>10149</v>
      </c>
    </row>
    <row r="1461" spans="1:6" x14ac:dyDescent="0.25">
      <c r="A1461" t="s">
        <v>1055</v>
      </c>
      <c r="B1461" t="s">
        <v>3124</v>
      </c>
      <c r="C1461" s="20">
        <v>1009</v>
      </c>
      <c r="D1461" t="s">
        <v>5544</v>
      </c>
      <c r="E1461" s="10" t="s">
        <v>4241</v>
      </c>
      <c r="F1461" s="10" t="s">
        <v>10150</v>
      </c>
    </row>
    <row r="1462" spans="1:6" x14ac:dyDescent="0.25">
      <c r="A1462" t="s">
        <v>1056</v>
      </c>
      <c r="B1462" t="s">
        <v>3124</v>
      </c>
      <c r="C1462" s="20">
        <v>647</v>
      </c>
      <c r="D1462" t="s">
        <v>5545</v>
      </c>
      <c r="E1462" s="10" t="s">
        <v>4241</v>
      </c>
      <c r="F1462" s="10" t="s">
        <v>10151</v>
      </c>
    </row>
    <row r="1463" spans="1:6" x14ac:dyDescent="0.25">
      <c r="A1463" t="s">
        <v>4034</v>
      </c>
      <c r="B1463" t="s">
        <v>3123</v>
      </c>
      <c r="C1463" s="20"/>
      <c r="D1463" t="s">
        <v>12104</v>
      </c>
      <c r="E1463" s="10" t="s">
        <v>12104</v>
      </c>
      <c r="F1463" s="10" t="s">
        <v>12104</v>
      </c>
    </row>
    <row r="1464" spans="1:6" x14ac:dyDescent="0.25">
      <c r="A1464" t="s">
        <v>1057</v>
      </c>
      <c r="B1464" t="s">
        <v>3124</v>
      </c>
      <c r="C1464" s="20">
        <v>7309</v>
      </c>
      <c r="D1464" t="s">
        <v>5546</v>
      </c>
      <c r="E1464" s="10" t="s">
        <v>4241</v>
      </c>
      <c r="F1464" s="10" t="s">
        <v>10152</v>
      </c>
    </row>
    <row r="1465" spans="1:6" x14ac:dyDescent="0.25">
      <c r="A1465" t="s">
        <v>1058</v>
      </c>
      <c r="B1465" t="s">
        <v>3123</v>
      </c>
      <c r="C1465" s="20">
        <v>18900</v>
      </c>
      <c r="D1465" t="s">
        <v>5547</v>
      </c>
      <c r="E1465" s="10" t="s">
        <v>6313</v>
      </c>
      <c r="F1465" s="10" t="s">
        <v>10153</v>
      </c>
    </row>
    <row r="1466" spans="1:6" x14ac:dyDescent="0.25">
      <c r="A1466" t="s">
        <v>1059</v>
      </c>
      <c r="B1466" t="s">
        <v>3123</v>
      </c>
      <c r="C1466" s="20">
        <v>2242</v>
      </c>
      <c r="D1466" t="s">
        <v>5548</v>
      </c>
      <c r="E1466" s="10" t="s">
        <v>5351</v>
      </c>
      <c r="F1466" s="10" t="s">
        <v>10154</v>
      </c>
    </row>
    <row r="1467" spans="1:6" x14ac:dyDescent="0.25">
      <c r="A1467" t="s">
        <v>1060</v>
      </c>
      <c r="B1467" t="s">
        <v>3124</v>
      </c>
      <c r="C1467" s="20">
        <v>1833</v>
      </c>
      <c r="D1467" t="s">
        <v>5549</v>
      </c>
      <c r="E1467" s="10" t="s">
        <v>4241</v>
      </c>
      <c r="F1467" s="10" t="s">
        <v>10155</v>
      </c>
    </row>
    <row r="1468" spans="1:6" x14ac:dyDescent="0.25">
      <c r="A1468" t="s">
        <v>1061</v>
      </c>
      <c r="B1468" t="s">
        <v>3124</v>
      </c>
      <c r="C1468" s="20">
        <v>2160</v>
      </c>
      <c r="D1468" t="s">
        <v>5550</v>
      </c>
      <c r="E1468" s="10" t="s">
        <v>4241</v>
      </c>
      <c r="F1468" s="10" t="s">
        <v>10156</v>
      </c>
    </row>
    <row r="1469" spans="1:6" x14ac:dyDescent="0.25">
      <c r="A1469" t="s">
        <v>3480</v>
      </c>
      <c r="B1469" t="s">
        <v>3123</v>
      </c>
      <c r="C1469" s="20">
        <v>240</v>
      </c>
      <c r="D1469" t="s">
        <v>5551</v>
      </c>
      <c r="E1469" s="10" t="s">
        <v>8016</v>
      </c>
      <c r="F1469" s="10" t="s">
        <v>10157</v>
      </c>
    </row>
    <row r="1470" spans="1:6" x14ac:dyDescent="0.25">
      <c r="A1470" t="s">
        <v>1062</v>
      </c>
      <c r="B1470" t="s">
        <v>3123</v>
      </c>
      <c r="C1470" s="20">
        <v>5863</v>
      </c>
      <c r="D1470" t="s">
        <v>5552</v>
      </c>
      <c r="E1470" s="10" t="s">
        <v>8017</v>
      </c>
      <c r="F1470" s="10" t="s">
        <v>10158</v>
      </c>
    </row>
    <row r="1471" spans="1:6" x14ac:dyDescent="0.25">
      <c r="A1471" t="s">
        <v>1063</v>
      </c>
      <c r="B1471" t="s">
        <v>3123</v>
      </c>
      <c r="C1471" s="20">
        <v>824</v>
      </c>
      <c r="D1471" t="s">
        <v>5553</v>
      </c>
      <c r="E1471" s="10" t="s">
        <v>8018</v>
      </c>
      <c r="F1471" s="10" t="s">
        <v>10159</v>
      </c>
    </row>
    <row r="1472" spans="1:6" x14ac:dyDescent="0.25">
      <c r="A1472" t="s">
        <v>1064</v>
      </c>
      <c r="B1472" t="s">
        <v>3124</v>
      </c>
      <c r="C1472" s="20">
        <v>8358</v>
      </c>
      <c r="D1472" t="s">
        <v>5554</v>
      </c>
      <c r="E1472" s="10" t="s">
        <v>4241</v>
      </c>
      <c r="F1472" s="10" t="s">
        <v>10160</v>
      </c>
    </row>
    <row r="1473" spans="1:6" x14ac:dyDescent="0.25">
      <c r="A1473" t="s">
        <v>1065</v>
      </c>
      <c r="B1473" t="s">
        <v>3123</v>
      </c>
      <c r="C1473" s="20">
        <v>754</v>
      </c>
      <c r="D1473" t="s">
        <v>5555</v>
      </c>
      <c r="E1473" s="10" t="s">
        <v>4241</v>
      </c>
      <c r="F1473" s="10" t="s">
        <v>7978</v>
      </c>
    </row>
    <row r="1474" spans="1:6" x14ac:dyDescent="0.25">
      <c r="A1474" t="s">
        <v>3481</v>
      </c>
      <c r="B1474" t="s">
        <v>3123</v>
      </c>
      <c r="C1474" s="20">
        <v>253</v>
      </c>
      <c r="D1474" t="s">
        <v>5556</v>
      </c>
      <c r="E1474" s="10" t="s">
        <v>4241</v>
      </c>
      <c r="F1474" s="10" t="s">
        <v>10161</v>
      </c>
    </row>
    <row r="1475" spans="1:6" x14ac:dyDescent="0.25">
      <c r="A1475" t="s">
        <v>3482</v>
      </c>
      <c r="B1475" t="s">
        <v>3123</v>
      </c>
      <c r="C1475" s="20">
        <v>156</v>
      </c>
      <c r="D1475" t="s">
        <v>5557</v>
      </c>
      <c r="E1475" s="10" t="s">
        <v>4241</v>
      </c>
      <c r="F1475" s="10" t="s">
        <v>10162</v>
      </c>
    </row>
    <row r="1476" spans="1:6" x14ac:dyDescent="0.25">
      <c r="A1476" t="s">
        <v>3483</v>
      </c>
      <c r="B1476" t="s">
        <v>3123</v>
      </c>
      <c r="C1476" s="20">
        <v>408</v>
      </c>
      <c r="D1476" t="s">
        <v>5558</v>
      </c>
      <c r="E1476" s="10" t="s">
        <v>4241</v>
      </c>
      <c r="F1476" s="10" t="s">
        <v>9770</v>
      </c>
    </row>
    <row r="1477" spans="1:6" x14ac:dyDescent="0.25">
      <c r="A1477" t="s">
        <v>1066</v>
      </c>
      <c r="B1477" t="s">
        <v>3123</v>
      </c>
      <c r="C1477" s="20">
        <v>4105</v>
      </c>
      <c r="D1477" t="s">
        <v>5559</v>
      </c>
      <c r="E1477" s="10" t="s">
        <v>8019</v>
      </c>
      <c r="F1477" s="10" t="s">
        <v>10163</v>
      </c>
    </row>
    <row r="1478" spans="1:6" x14ac:dyDescent="0.25">
      <c r="A1478" t="s">
        <v>1067</v>
      </c>
      <c r="B1478" t="s">
        <v>3123</v>
      </c>
      <c r="C1478" s="20">
        <v>12506</v>
      </c>
      <c r="D1478" t="s">
        <v>5560</v>
      </c>
      <c r="E1478" s="10" t="s">
        <v>8020</v>
      </c>
      <c r="F1478" s="10" t="s">
        <v>10164</v>
      </c>
    </row>
    <row r="1479" spans="1:6" x14ac:dyDescent="0.25">
      <c r="A1479" t="s">
        <v>3484</v>
      </c>
      <c r="B1479" t="s">
        <v>3123</v>
      </c>
      <c r="C1479" s="20">
        <v>107</v>
      </c>
      <c r="D1479" t="s">
        <v>5561</v>
      </c>
      <c r="E1479" s="10" t="s">
        <v>8021</v>
      </c>
      <c r="F1479" s="10" t="s">
        <v>10165</v>
      </c>
    </row>
    <row r="1480" spans="1:6" x14ac:dyDescent="0.25">
      <c r="A1480" t="s">
        <v>1068</v>
      </c>
      <c r="B1480" t="s">
        <v>3124</v>
      </c>
      <c r="C1480" s="20">
        <v>5476</v>
      </c>
      <c r="D1480" t="s">
        <v>5562</v>
      </c>
      <c r="E1480" s="10" t="s">
        <v>4241</v>
      </c>
      <c r="F1480" s="10" t="s">
        <v>10166</v>
      </c>
    </row>
    <row r="1481" spans="1:6" x14ac:dyDescent="0.25">
      <c r="A1481" t="s">
        <v>1069</v>
      </c>
      <c r="B1481" t="s">
        <v>3123</v>
      </c>
      <c r="C1481" s="20">
        <v>12350</v>
      </c>
      <c r="D1481" t="s">
        <v>5563</v>
      </c>
      <c r="E1481" s="10" t="s">
        <v>8022</v>
      </c>
      <c r="F1481" s="10" t="s">
        <v>6620</v>
      </c>
    </row>
    <row r="1482" spans="1:6" x14ac:dyDescent="0.25">
      <c r="A1482" t="s">
        <v>1070</v>
      </c>
      <c r="B1482" t="s">
        <v>3123</v>
      </c>
      <c r="C1482" s="20">
        <v>13024</v>
      </c>
      <c r="D1482" t="s">
        <v>5561</v>
      </c>
      <c r="E1482" s="10" t="s">
        <v>8023</v>
      </c>
      <c r="F1482" s="10" t="s">
        <v>10167</v>
      </c>
    </row>
    <row r="1483" spans="1:6" x14ac:dyDescent="0.25">
      <c r="A1483" t="s">
        <v>1071</v>
      </c>
      <c r="B1483" t="s">
        <v>3123</v>
      </c>
      <c r="C1483" s="20">
        <v>42352</v>
      </c>
      <c r="D1483" t="s">
        <v>5564</v>
      </c>
      <c r="E1483" s="10" t="s">
        <v>5501</v>
      </c>
      <c r="F1483" s="10" t="s">
        <v>10168</v>
      </c>
    </row>
    <row r="1484" spans="1:6" x14ac:dyDescent="0.25">
      <c r="A1484" t="s">
        <v>1072</v>
      </c>
      <c r="B1484" t="s">
        <v>3123</v>
      </c>
      <c r="C1484" s="20">
        <v>3125</v>
      </c>
      <c r="D1484" t="s">
        <v>5565</v>
      </c>
      <c r="E1484" s="10" t="s">
        <v>8024</v>
      </c>
      <c r="F1484" s="10" t="s">
        <v>10169</v>
      </c>
    </row>
    <row r="1485" spans="1:6" x14ac:dyDescent="0.25">
      <c r="A1485" t="s">
        <v>1073</v>
      </c>
      <c r="B1485" t="s">
        <v>3123</v>
      </c>
      <c r="C1485" s="20">
        <v>2740</v>
      </c>
      <c r="D1485" t="s">
        <v>5566</v>
      </c>
      <c r="E1485" s="10" t="s">
        <v>8025</v>
      </c>
      <c r="F1485" s="10" t="s">
        <v>10170</v>
      </c>
    </row>
    <row r="1486" spans="1:6" x14ac:dyDescent="0.25">
      <c r="A1486" t="s">
        <v>1074</v>
      </c>
      <c r="B1486" t="s">
        <v>3123</v>
      </c>
      <c r="C1486" s="20">
        <v>3968</v>
      </c>
      <c r="D1486" t="s">
        <v>5567</v>
      </c>
      <c r="E1486" s="10" t="s">
        <v>7026</v>
      </c>
      <c r="F1486" s="10" t="s">
        <v>10171</v>
      </c>
    </row>
    <row r="1487" spans="1:6" x14ac:dyDescent="0.25">
      <c r="A1487" t="s">
        <v>1075</v>
      </c>
      <c r="B1487" t="s">
        <v>3123</v>
      </c>
      <c r="C1487" s="20">
        <v>8281</v>
      </c>
      <c r="D1487" t="s">
        <v>5568</v>
      </c>
      <c r="E1487" s="10" t="s">
        <v>8026</v>
      </c>
      <c r="F1487" s="10" t="s">
        <v>10172</v>
      </c>
    </row>
    <row r="1488" spans="1:6" x14ac:dyDescent="0.25">
      <c r="A1488" t="s">
        <v>1076</v>
      </c>
      <c r="B1488" t="s">
        <v>3123</v>
      </c>
      <c r="C1488" s="20">
        <v>27985</v>
      </c>
      <c r="D1488" t="s">
        <v>5452</v>
      </c>
      <c r="E1488" s="10" t="s">
        <v>8027</v>
      </c>
      <c r="F1488" s="10" t="s">
        <v>10173</v>
      </c>
    </row>
    <row r="1489" spans="1:6" x14ac:dyDescent="0.25">
      <c r="A1489" t="s">
        <v>1077</v>
      </c>
      <c r="B1489" t="s">
        <v>3123</v>
      </c>
      <c r="C1489" s="20">
        <v>5065</v>
      </c>
      <c r="D1489" t="s">
        <v>5569</v>
      </c>
      <c r="E1489" s="10" t="s">
        <v>8028</v>
      </c>
      <c r="F1489" s="10" t="s">
        <v>10174</v>
      </c>
    </row>
    <row r="1490" spans="1:6" x14ac:dyDescent="0.25">
      <c r="A1490" t="s">
        <v>1078</v>
      </c>
      <c r="B1490" t="s">
        <v>3123</v>
      </c>
      <c r="C1490" s="20">
        <v>4618</v>
      </c>
      <c r="D1490" t="s">
        <v>5570</v>
      </c>
      <c r="E1490" s="10" t="s">
        <v>8029</v>
      </c>
      <c r="F1490" s="10" t="s">
        <v>10175</v>
      </c>
    </row>
    <row r="1491" spans="1:6" x14ac:dyDescent="0.25">
      <c r="A1491" t="s">
        <v>3485</v>
      </c>
      <c r="B1491" t="s">
        <v>3124</v>
      </c>
      <c r="C1491" s="20">
        <v>3025</v>
      </c>
      <c r="D1491" t="s">
        <v>5571</v>
      </c>
      <c r="E1491" s="10" t="s">
        <v>4241</v>
      </c>
      <c r="F1491" s="10" t="s">
        <v>10176</v>
      </c>
    </row>
    <row r="1492" spans="1:6" x14ac:dyDescent="0.25">
      <c r="A1492" t="s">
        <v>3486</v>
      </c>
      <c r="B1492" t="s">
        <v>3124</v>
      </c>
      <c r="C1492" s="20">
        <v>10622</v>
      </c>
      <c r="D1492" t="s">
        <v>5572</v>
      </c>
      <c r="E1492" s="10" t="s">
        <v>4241</v>
      </c>
      <c r="F1492" s="10" t="s">
        <v>10177</v>
      </c>
    </row>
    <row r="1493" spans="1:6" x14ac:dyDescent="0.25">
      <c r="A1493" t="s">
        <v>1079</v>
      </c>
      <c r="B1493" t="s">
        <v>3124</v>
      </c>
      <c r="C1493" s="20">
        <v>70</v>
      </c>
      <c r="D1493" t="s">
        <v>5573</v>
      </c>
      <c r="E1493" s="10" t="s">
        <v>4241</v>
      </c>
      <c r="F1493" s="10" t="s">
        <v>10178</v>
      </c>
    </row>
    <row r="1494" spans="1:6" x14ac:dyDescent="0.25">
      <c r="A1494" t="s">
        <v>1080</v>
      </c>
      <c r="B1494" t="s">
        <v>3124</v>
      </c>
      <c r="C1494" s="20">
        <v>44</v>
      </c>
      <c r="D1494" t="s">
        <v>5574</v>
      </c>
      <c r="E1494" s="10" t="s">
        <v>4241</v>
      </c>
      <c r="F1494" s="10" t="s">
        <v>7527</v>
      </c>
    </row>
    <row r="1495" spans="1:6" x14ac:dyDescent="0.25">
      <c r="A1495" t="s">
        <v>3487</v>
      </c>
      <c r="B1495" t="s">
        <v>3123</v>
      </c>
      <c r="C1495" s="20">
        <v>412</v>
      </c>
      <c r="D1495" t="s">
        <v>4818</v>
      </c>
      <c r="E1495" s="10" t="s">
        <v>4241</v>
      </c>
      <c r="F1495" s="10" t="s">
        <v>10179</v>
      </c>
    </row>
    <row r="1496" spans="1:6" x14ac:dyDescent="0.25">
      <c r="A1496" t="s">
        <v>1081</v>
      </c>
      <c r="B1496" t="s">
        <v>3124</v>
      </c>
      <c r="C1496" s="20">
        <v>37</v>
      </c>
      <c r="D1496" t="s">
        <v>5575</v>
      </c>
      <c r="E1496" s="10" t="s">
        <v>4241</v>
      </c>
      <c r="F1496" s="10" t="s">
        <v>10180</v>
      </c>
    </row>
    <row r="1497" spans="1:6" x14ac:dyDescent="0.25">
      <c r="A1497" t="s">
        <v>1082</v>
      </c>
      <c r="B1497" t="s">
        <v>3124</v>
      </c>
      <c r="C1497" s="20">
        <v>92</v>
      </c>
      <c r="D1497" t="s">
        <v>5576</v>
      </c>
      <c r="E1497" s="10" t="s">
        <v>4241</v>
      </c>
      <c r="F1497" s="10" t="s">
        <v>10181</v>
      </c>
    </row>
    <row r="1498" spans="1:6" x14ac:dyDescent="0.25">
      <c r="A1498" t="s">
        <v>1083</v>
      </c>
      <c r="B1498" t="s">
        <v>3124</v>
      </c>
      <c r="C1498" s="20">
        <v>119</v>
      </c>
      <c r="D1498" t="s">
        <v>5577</v>
      </c>
      <c r="E1498" s="10" t="s">
        <v>4241</v>
      </c>
      <c r="F1498" s="10" t="s">
        <v>10182</v>
      </c>
    </row>
    <row r="1499" spans="1:6" x14ac:dyDescent="0.25">
      <c r="A1499" t="s">
        <v>1084</v>
      </c>
      <c r="B1499" t="s">
        <v>3124</v>
      </c>
      <c r="C1499" s="20">
        <v>64</v>
      </c>
      <c r="D1499" t="s">
        <v>5578</v>
      </c>
      <c r="E1499" s="10" t="s">
        <v>4241</v>
      </c>
      <c r="F1499" s="10" t="s">
        <v>10183</v>
      </c>
    </row>
    <row r="1500" spans="1:6" x14ac:dyDescent="0.25">
      <c r="A1500" t="s">
        <v>1085</v>
      </c>
      <c r="B1500" t="s">
        <v>3124</v>
      </c>
      <c r="C1500" s="20">
        <v>43</v>
      </c>
      <c r="D1500" t="s">
        <v>5579</v>
      </c>
      <c r="E1500" s="10" t="s">
        <v>4241</v>
      </c>
      <c r="F1500" s="10" t="s">
        <v>10184</v>
      </c>
    </row>
    <row r="1501" spans="1:6" x14ac:dyDescent="0.25">
      <c r="A1501" t="s">
        <v>1086</v>
      </c>
      <c r="B1501" t="s">
        <v>3124</v>
      </c>
      <c r="C1501" s="20">
        <v>1042</v>
      </c>
      <c r="D1501" t="s">
        <v>5580</v>
      </c>
      <c r="E1501" s="10" t="s">
        <v>4241</v>
      </c>
      <c r="F1501" s="10" t="s">
        <v>10185</v>
      </c>
    </row>
    <row r="1502" spans="1:6" x14ac:dyDescent="0.25">
      <c r="A1502" t="s">
        <v>3488</v>
      </c>
      <c r="B1502" t="s">
        <v>3124</v>
      </c>
      <c r="C1502" s="20">
        <v>207</v>
      </c>
      <c r="D1502" t="s">
        <v>5581</v>
      </c>
      <c r="E1502" s="10" t="s">
        <v>4241</v>
      </c>
      <c r="F1502" s="10" t="s">
        <v>10186</v>
      </c>
    </row>
    <row r="1503" spans="1:6" x14ac:dyDescent="0.25">
      <c r="A1503" t="s">
        <v>1087</v>
      </c>
      <c r="B1503" t="s">
        <v>3124</v>
      </c>
      <c r="C1503" s="20">
        <v>96</v>
      </c>
      <c r="D1503" t="s">
        <v>5582</v>
      </c>
      <c r="E1503" s="10" t="s">
        <v>4241</v>
      </c>
      <c r="F1503" s="10" t="s">
        <v>10187</v>
      </c>
    </row>
    <row r="1504" spans="1:6" x14ac:dyDescent="0.25">
      <c r="A1504" t="s">
        <v>1088</v>
      </c>
      <c r="B1504" t="s">
        <v>3123</v>
      </c>
      <c r="C1504" s="20">
        <v>3550</v>
      </c>
      <c r="D1504" t="s">
        <v>5583</v>
      </c>
      <c r="E1504" s="10" t="s">
        <v>8030</v>
      </c>
      <c r="F1504" s="10" t="s">
        <v>10188</v>
      </c>
    </row>
    <row r="1505" spans="1:6" x14ac:dyDescent="0.25">
      <c r="A1505" t="s">
        <v>1089</v>
      </c>
      <c r="B1505" t="s">
        <v>3124</v>
      </c>
      <c r="C1505" s="20">
        <v>3781</v>
      </c>
      <c r="D1505" t="s">
        <v>5584</v>
      </c>
      <c r="E1505" s="10" t="s">
        <v>8031</v>
      </c>
      <c r="F1505" s="10" t="s">
        <v>10189</v>
      </c>
    </row>
    <row r="1506" spans="1:6" x14ac:dyDescent="0.25">
      <c r="A1506" t="s">
        <v>1090</v>
      </c>
      <c r="B1506" t="s">
        <v>3123</v>
      </c>
      <c r="C1506" s="20">
        <v>3879</v>
      </c>
      <c r="D1506" t="s">
        <v>5585</v>
      </c>
      <c r="E1506" s="10" t="s">
        <v>8032</v>
      </c>
      <c r="F1506" s="10" t="s">
        <v>8996</v>
      </c>
    </row>
    <row r="1507" spans="1:6" x14ac:dyDescent="0.25">
      <c r="A1507" t="s">
        <v>1091</v>
      </c>
      <c r="B1507" t="s">
        <v>3123</v>
      </c>
      <c r="C1507" s="20">
        <v>1689</v>
      </c>
      <c r="D1507" t="s">
        <v>5586</v>
      </c>
      <c r="E1507" s="10" t="s">
        <v>8033</v>
      </c>
      <c r="F1507" s="10" t="s">
        <v>10190</v>
      </c>
    </row>
    <row r="1508" spans="1:6" x14ac:dyDescent="0.25">
      <c r="A1508" t="s">
        <v>1092</v>
      </c>
      <c r="B1508" t="s">
        <v>3123</v>
      </c>
      <c r="C1508" s="20">
        <v>33684</v>
      </c>
      <c r="D1508" t="s">
        <v>5587</v>
      </c>
      <c r="E1508" s="10" t="s">
        <v>7550</v>
      </c>
      <c r="F1508" s="10" t="s">
        <v>8702</v>
      </c>
    </row>
    <row r="1509" spans="1:6" x14ac:dyDescent="0.25">
      <c r="A1509" t="s">
        <v>3489</v>
      </c>
      <c r="B1509" t="s">
        <v>3124</v>
      </c>
      <c r="C1509" s="20">
        <v>411</v>
      </c>
      <c r="D1509" t="s">
        <v>5588</v>
      </c>
      <c r="E1509" s="10" t="s">
        <v>4241</v>
      </c>
      <c r="F1509" s="10" t="s">
        <v>10191</v>
      </c>
    </row>
    <row r="1510" spans="1:6" x14ac:dyDescent="0.25">
      <c r="A1510" t="s">
        <v>1093</v>
      </c>
      <c r="B1510" t="s">
        <v>3123</v>
      </c>
      <c r="C1510" s="20">
        <v>4831</v>
      </c>
      <c r="D1510" t="s">
        <v>5589</v>
      </c>
      <c r="E1510" s="10" t="s">
        <v>8034</v>
      </c>
      <c r="F1510" s="10" t="s">
        <v>8270</v>
      </c>
    </row>
    <row r="1511" spans="1:6" x14ac:dyDescent="0.25">
      <c r="A1511" t="s">
        <v>4035</v>
      </c>
      <c r="B1511" t="s">
        <v>3124</v>
      </c>
      <c r="C1511" s="20"/>
      <c r="D1511" t="s">
        <v>12104</v>
      </c>
      <c r="E1511" s="10" t="s">
        <v>12104</v>
      </c>
      <c r="F1511" s="10" t="s">
        <v>12104</v>
      </c>
    </row>
    <row r="1512" spans="1:6" x14ac:dyDescent="0.25">
      <c r="A1512" t="s">
        <v>3490</v>
      </c>
      <c r="B1512" t="s">
        <v>3123</v>
      </c>
      <c r="C1512" s="20">
        <v>8943</v>
      </c>
      <c r="D1512" t="s">
        <v>5433</v>
      </c>
      <c r="E1512" s="10" t="s">
        <v>8035</v>
      </c>
      <c r="F1512" s="10" t="s">
        <v>4894</v>
      </c>
    </row>
    <row r="1513" spans="1:6" x14ac:dyDescent="0.25">
      <c r="A1513" t="s">
        <v>3491</v>
      </c>
      <c r="B1513" t="s">
        <v>3124</v>
      </c>
      <c r="C1513" s="20">
        <v>84</v>
      </c>
      <c r="D1513" t="s">
        <v>5590</v>
      </c>
      <c r="E1513" s="10" t="s">
        <v>4241</v>
      </c>
      <c r="F1513" s="10" t="s">
        <v>10192</v>
      </c>
    </row>
    <row r="1514" spans="1:6" x14ac:dyDescent="0.25">
      <c r="A1514" t="s">
        <v>1094</v>
      </c>
      <c r="B1514" t="s">
        <v>3123</v>
      </c>
      <c r="C1514" s="20">
        <v>1622</v>
      </c>
      <c r="D1514" t="s">
        <v>5591</v>
      </c>
      <c r="E1514" s="10" t="s">
        <v>7923</v>
      </c>
      <c r="F1514" s="10" t="s">
        <v>10193</v>
      </c>
    </row>
    <row r="1515" spans="1:6" x14ac:dyDescent="0.25">
      <c r="A1515" t="s">
        <v>3492</v>
      </c>
      <c r="B1515" t="s">
        <v>3123</v>
      </c>
      <c r="C1515" s="20">
        <v>931</v>
      </c>
      <c r="D1515" t="s">
        <v>5592</v>
      </c>
      <c r="E1515" s="10" t="s">
        <v>7632</v>
      </c>
      <c r="F1515" s="10" t="s">
        <v>10194</v>
      </c>
    </row>
    <row r="1516" spans="1:6" x14ac:dyDescent="0.25">
      <c r="A1516" t="s">
        <v>1095</v>
      </c>
      <c r="B1516" t="s">
        <v>3123</v>
      </c>
      <c r="C1516" s="20">
        <v>4923</v>
      </c>
      <c r="D1516" t="s">
        <v>5593</v>
      </c>
      <c r="E1516" s="10" t="s">
        <v>8036</v>
      </c>
      <c r="F1516" s="10" t="s">
        <v>10195</v>
      </c>
    </row>
    <row r="1517" spans="1:6" x14ac:dyDescent="0.25">
      <c r="A1517" t="s">
        <v>1096</v>
      </c>
      <c r="B1517" t="s">
        <v>3124</v>
      </c>
      <c r="C1517" s="20">
        <v>7000</v>
      </c>
      <c r="D1517" t="s">
        <v>5594</v>
      </c>
      <c r="E1517" s="10" t="s">
        <v>8002</v>
      </c>
      <c r="F1517" s="10" t="s">
        <v>10196</v>
      </c>
    </row>
    <row r="1518" spans="1:6" x14ac:dyDescent="0.25">
      <c r="A1518" t="s">
        <v>1097</v>
      </c>
      <c r="B1518" t="s">
        <v>3123</v>
      </c>
      <c r="C1518" s="20">
        <v>58393</v>
      </c>
      <c r="D1518" t="s">
        <v>5338</v>
      </c>
      <c r="E1518" s="10" t="s">
        <v>8037</v>
      </c>
      <c r="F1518" s="10" t="s">
        <v>10197</v>
      </c>
    </row>
    <row r="1519" spans="1:6" x14ac:dyDescent="0.25">
      <c r="A1519" t="s">
        <v>1098</v>
      </c>
      <c r="B1519" t="s">
        <v>3123</v>
      </c>
      <c r="C1519" s="20">
        <v>561</v>
      </c>
      <c r="D1519" t="s">
        <v>5595</v>
      </c>
      <c r="E1519" s="10" t="s">
        <v>8038</v>
      </c>
      <c r="F1519" s="10" t="s">
        <v>10198</v>
      </c>
    </row>
    <row r="1520" spans="1:6" x14ac:dyDescent="0.25">
      <c r="A1520" t="s">
        <v>1099</v>
      </c>
      <c r="B1520" t="s">
        <v>3123</v>
      </c>
      <c r="C1520" s="20">
        <v>6817</v>
      </c>
      <c r="D1520" t="s">
        <v>5596</v>
      </c>
      <c r="E1520" s="10" t="s">
        <v>8039</v>
      </c>
      <c r="F1520" s="10" t="s">
        <v>10199</v>
      </c>
    </row>
    <row r="1521" spans="1:6" x14ac:dyDescent="0.25">
      <c r="A1521" t="s">
        <v>3493</v>
      </c>
      <c r="B1521" t="s">
        <v>3123</v>
      </c>
      <c r="C1521" s="20">
        <v>726</v>
      </c>
      <c r="D1521" t="s">
        <v>5059</v>
      </c>
      <c r="E1521" s="10" t="s">
        <v>8040</v>
      </c>
      <c r="F1521" s="10" t="s">
        <v>10200</v>
      </c>
    </row>
    <row r="1522" spans="1:6" x14ac:dyDescent="0.25">
      <c r="A1522" t="s">
        <v>1120</v>
      </c>
      <c r="B1522" t="s">
        <v>3124</v>
      </c>
      <c r="C1522" s="20">
        <v>26</v>
      </c>
      <c r="D1522" t="s">
        <v>5597</v>
      </c>
      <c r="E1522" s="10" t="s">
        <v>4241</v>
      </c>
      <c r="F1522" s="10" t="s">
        <v>10201</v>
      </c>
    </row>
    <row r="1523" spans="1:6" x14ac:dyDescent="0.25">
      <c r="A1523" t="s">
        <v>1121</v>
      </c>
      <c r="B1523" t="s">
        <v>3124</v>
      </c>
      <c r="C1523" s="20">
        <v>195</v>
      </c>
      <c r="D1523" t="s">
        <v>5598</v>
      </c>
      <c r="E1523" s="10" t="s">
        <v>4241</v>
      </c>
      <c r="F1523" s="10" t="s">
        <v>10202</v>
      </c>
    </row>
    <row r="1524" spans="1:6" x14ac:dyDescent="0.25">
      <c r="A1524" t="s">
        <v>1100</v>
      </c>
      <c r="B1524" t="s">
        <v>3123</v>
      </c>
      <c r="C1524" s="20">
        <v>3694</v>
      </c>
      <c r="D1524" t="s">
        <v>4883</v>
      </c>
      <c r="E1524" s="10" t="s">
        <v>8041</v>
      </c>
      <c r="F1524" s="10" t="s">
        <v>10203</v>
      </c>
    </row>
    <row r="1525" spans="1:6" x14ac:dyDescent="0.25">
      <c r="A1525" t="s">
        <v>1101</v>
      </c>
      <c r="B1525" t="s">
        <v>3123</v>
      </c>
      <c r="C1525" s="20">
        <v>2902</v>
      </c>
      <c r="D1525" t="s">
        <v>5599</v>
      </c>
      <c r="E1525" s="10" t="s">
        <v>8042</v>
      </c>
      <c r="F1525" s="10" t="s">
        <v>10204</v>
      </c>
    </row>
    <row r="1526" spans="1:6" x14ac:dyDescent="0.25">
      <c r="A1526" t="s">
        <v>1102</v>
      </c>
      <c r="B1526" t="s">
        <v>3123</v>
      </c>
      <c r="C1526" s="20">
        <v>8608</v>
      </c>
      <c r="D1526" t="s">
        <v>5600</v>
      </c>
      <c r="E1526" s="10" t="s">
        <v>6677</v>
      </c>
      <c r="F1526" s="10" t="s">
        <v>10205</v>
      </c>
    </row>
    <row r="1527" spans="1:6" x14ac:dyDescent="0.25">
      <c r="A1527" t="s">
        <v>1103</v>
      </c>
      <c r="B1527" t="s">
        <v>3124</v>
      </c>
      <c r="C1527" s="20">
        <v>400</v>
      </c>
      <c r="D1527" t="s">
        <v>4241</v>
      </c>
      <c r="E1527" s="10" t="s">
        <v>4241</v>
      </c>
      <c r="F1527" s="10" t="s">
        <v>10206</v>
      </c>
    </row>
    <row r="1528" spans="1:6" x14ac:dyDescent="0.25">
      <c r="A1528" t="s">
        <v>1104</v>
      </c>
      <c r="B1528" t="s">
        <v>3123</v>
      </c>
      <c r="C1528" s="20">
        <v>6855</v>
      </c>
      <c r="D1528" t="s">
        <v>5601</v>
      </c>
      <c r="E1528" s="10" t="s">
        <v>8043</v>
      </c>
      <c r="F1528" s="10" t="s">
        <v>10207</v>
      </c>
    </row>
    <row r="1529" spans="1:6" x14ac:dyDescent="0.25">
      <c r="A1529" t="s">
        <v>1105</v>
      </c>
      <c r="B1529" t="s">
        <v>3124</v>
      </c>
      <c r="C1529" s="20">
        <v>3623</v>
      </c>
      <c r="D1529" t="s">
        <v>4399</v>
      </c>
      <c r="E1529" s="10" t="s">
        <v>4241</v>
      </c>
      <c r="F1529" s="10" t="s">
        <v>10208</v>
      </c>
    </row>
    <row r="1530" spans="1:6" x14ac:dyDescent="0.25">
      <c r="A1530" t="s">
        <v>1106</v>
      </c>
      <c r="B1530" t="s">
        <v>3123</v>
      </c>
      <c r="C1530" s="20">
        <v>2478</v>
      </c>
      <c r="D1530" t="s">
        <v>5602</v>
      </c>
      <c r="E1530" s="10" t="s">
        <v>8044</v>
      </c>
      <c r="F1530" s="10" t="s">
        <v>8905</v>
      </c>
    </row>
    <row r="1531" spans="1:6" x14ac:dyDescent="0.25">
      <c r="A1531" t="s">
        <v>1107</v>
      </c>
      <c r="B1531" t="s">
        <v>3123</v>
      </c>
      <c r="C1531" s="20">
        <v>20887</v>
      </c>
      <c r="D1531" t="s">
        <v>5603</v>
      </c>
      <c r="E1531" s="10" t="s">
        <v>8045</v>
      </c>
      <c r="F1531" s="10" t="s">
        <v>10209</v>
      </c>
    </row>
    <row r="1532" spans="1:6" x14ac:dyDescent="0.25">
      <c r="A1532" t="s">
        <v>3494</v>
      </c>
      <c r="B1532" t="s">
        <v>3123</v>
      </c>
      <c r="C1532" s="20">
        <v>138</v>
      </c>
      <c r="D1532" t="s">
        <v>5604</v>
      </c>
      <c r="E1532" s="10" t="s">
        <v>4241</v>
      </c>
      <c r="F1532" s="10" t="s">
        <v>10210</v>
      </c>
    </row>
    <row r="1533" spans="1:6" x14ac:dyDescent="0.25">
      <c r="A1533" t="s">
        <v>1108</v>
      </c>
      <c r="B1533" t="s">
        <v>3123</v>
      </c>
      <c r="C1533" s="20">
        <v>877</v>
      </c>
      <c r="D1533" t="s">
        <v>5605</v>
      </c>
      <c r="E1533" s="10" t="s">
        <v>8046</v>
      </c>
      <c r="F1533" s="10" t="s">
        <v>5679</v>
      </c>
    </row>
    <row r="1534" spans="1:6" x14ac:dyDescent="0.25">
      <c r="A1534" t="s">
        <v>1109</v>
      </c>
      <c r="B1534" t="s">
        <v>3124</v>
      </c>
      <c r="C1534" s="20">
        <v>65</v>
      </c>
      <c r="D1534" t="s">
        <v>5606</v>
      </c>
      <c r="E1534" s="10" t="s">
        <v>4241</v>
      </c>
      <c r="F1534" s="10" t="s">
        <v>9576</v>
      </c>
    </row>
    <row r="1535" spans="1:6" x14ac:dyDescent="0.25">
      <c r="A1535" t="s">
        <v>1110</v>
      </c>
      <c r="B1535" t="s">
        <v>3123</v>
      </c>
      <c r="C1535" s="20">
        <v>3007</v>
      </c>
      <c r="D1535" t="s">
        <v>5607</v>
      </c>
      <c r="E1535" s="10" t="s">
        <v>8047</v>
      </c>
      <c r="F1535" s="10" t="s">
        <v>10211</v>
      </c>
    </row>
    <row r="1536" spans="1:6" x14ac:dyDescent="0.25">
      <c r="A1536" t="s">
        <v>1111</v>
      </c>
      <c r="B1536" t="s">
        <v>3124</v>
      </c>
      <c r="C1536" s="20">
        <v>908</v>
      </c>
      <c r="D1536" t="s">
        <v>5608</v>
      </c>
      <c r="E1536" s="10" t="s">
        <v>4241</v>
      </c>
      <c r="F1536" s="10" t="s">
        <v>10212</v>
      </c>
    </row>
    <row r="1537" spans="1:6" x14ac:dyDescent="0.25">
      <c r="A1537" t="s">
        <v>3495</v>
      </c>
      <c r="B1537" t="s">
        <v>3124</v>
      </c>
      <c r="C1537" s="20">
        <v>3696</v>
      </c>
      <c r="D1537" t="s">
        <v>5609</v>
      </c>
      <c r="E1537" s="10" t="s">
        <v>4241</v>
      </c>
      <c r="F1537" s="10" t="s">
        <v>10213</v>
      </c>
    </row>
    <row r="1538" spans="1:6" x14ac:dyDescent="0.25">
      <c r="A1538" t="s">
        <v>1112</v>
      </c>
      <c r="B1538" t="s">
        <v>3123</v>
      </c>
      <c r="C1538" s="20">
        <v>3244</v>
      </c>
      <c r="D1538" t="s">
        <v>5610</v>
      </c>
      <c r="E1538" s="10" t="s">
        <v>8048</v>
      </c>
      <c r="F1538" s="10" t="s">
        <v>10214</v>
      </c>
    </row>
    <row r="1539" spans="1:6" x14ac:dyDescent="0.25">
      <c r="A1539" t="s">
        <v>1113</v>
      </c>
      <c r="B1539" t="s">
        <v>3124</v>
      </c>
      <c r="C1539" s="20">
        <v>1059</v>
      </c>
      <c r="D1539" t="s">
        <v>5611</v>
      </c>
      <c r="E1539" s="10" t="s">
        <v>4241</v>
      </c>
      <c r="F1539" s="10" t="s">
        <v>10215</v>
      </c>
    </row>
    <row r="1540" spans="1:6" x14ac:dyDescent="0.25">
      <c r="A1540" t="s">
        <v>1115</v>
      </c>
      <c r="B1540" t="s">
        <v>3123</v>
      </c>
      <c r="C1540" s="20">
        <v>2661</v>
      </c>
      <c r="D1540" t="s">
        <v>5612</v>
      </c>
      <c r="E1540" s="10" t="s">
        <v>5501</v>
      </c>
      <c r="F1540" s="10" t="s">
        <v>10216</v>
      </c>
    </row>
    <row r="1541" spans="1:6" x14ac:dyDescent="0.25">
      <c r="A1541" t="s">
        <v>1114</v>
      </c>
      <c r="B1541" t="s">
        <v>3123</v>
      </c>
      <c r="C1541" s="20">
        <v>6821</v>
      </c>
      <c r="D1541" t="s">
        <v>5613</v>
      </c>
      <c r="E1541" s="10" t="s">
        <v>8049</v>
      </c>
      <c r="F1541" s="10" t="s">
        <v>6218</v>
      </c>
    </row>
    <row r="1542" spans="1:6" x14ac:dyDescent="0.25">
      <c r="A1542" t="s">
        <v>3496</v>
      </c>
      <c r="B1542" t="s">
        <v>3123</v>
      </c>
      <c r="C1542" s="20">
        <v>28</v>
      </c>
      <c r="D1542" t="s">
        <v>5614</v>
      </c>
      <c r="E1542" s="10" t="s">
        <v>8050</v>
      </c>
      <c r="F1542" s="10" t="s">
        <v>10217</v>
      </c>
    </row>
    <row r="1543" spans="1:6" x14ac:dyDescent="0.25">
      <c r="A1543" t="s">
        <v>1116</v>
      </c>
      <c r="B1543" t="s">
        <v>3123</v>
      </c>
      <c r="C1543" s="20">
        <v>954</v>
      </c>
      <c r="D1543" t="s">
        <v>5615</v>
      </c>
      <c r="E1543" s="10" t="s">
        <v>4558</v>
      </c>
      <c r="F1543" s="10" t="s">
        <v>10218</v>
      </c>
    </row>
    <row r="1544" spans="1:6" x14ac:dyDescent="0.25">
      <c r="A1544" t="s">
        <v>3497</v>
      </c>
      <c r="B1544" t="s">
        <v>3123</v>
      </c>
      <c r="C1544" s="20">
        <v>115</v>
      </c>
      <c r="D1544" t="s">
        <v>5616</v>
      </c>
      <c r="E1544" s="10" t="s">
        <v>4241</v>
      </c>
      <c r="F1544" s="10" t="s">
        <v>10219</v>
      </c>
    </row>
    <row r="1545" spans="1:6" x14ac:dyDescent="0.25">
      <c r="A1545" t="s">
        <v>1117</v>
      </c>
      <c r="B1545" t="s">
        <v>3124</v>
      </c>
      <c r="C1545" s="20">
        <v>138</v>
      </c>
      <c r="D1545" t="s">
        <v>5617</v>
      </c>
      <c r="E1545" s="10" t="s">
        <v>4241</v>
      </c>
      <c r="F1545" s="10" t="s">
        <v>6522</v>
      </c>
    </row>
    <row r="1546" spans="1:6" x14ac:dyDescent="0.25">
      <c r="A1546" t="s">
        <v>1118</v>
      </c>
      <c r="B1546" t="s">
        <v>3123</v>
      </c>
      <c r="C1546" s="20">
        <v>5664</v>
      </c>
      <c r="D1546" t="s">
        <v>5618</v>
      </c>
      <c r="E1546" s="10" t="s">
        <v>5214</v>
      </c>
      <c r="F1546" s="10" t="s">
        <v>10220</v>
      </c>
    </row>
    <row r="1547" spans="1:6" x14ac:dyDescent="0.25">
      <c r="A1547" t="s">
        <v>1119</v>
      </c>
      <c r="B1547" t="s">
        <v>3124</v>
      </c>
      <c r="C1547" s="20">
        <v>375</v>
      </c>
      <c r="D1547" t="s">
        <v>5619</v>
      </c>
      <c r="E1547" s="10" t="s">
        <v>4241</v>
      </c>
      <c r="F1547" s="10" t="s">
        <v>10221</v>
      </c>
    </row>
    <row r="1548" spans="1:6" x14ac:dyDescent="0.25">
      <c r="A1548" t="s">
        <v>1122</v>
      </c>
      <c r="B1548" t="s">
        <v>3124</v>
      </c>
      <c r="C1548" s="20">
        <v>60</v>
      </c>
      <c r="D1548" t="s">
        <v>5620</v>
      </c>
      <c r="E1548" s="10" t="s">
        <v>4241</v>
      </c>
      <c r="F1548" s="10" t="s">
        <v>10222</v>
      </c>
    </row>
    <row r="1549" spans="1:6" x14ac:dyDescent="0.25">
      <c r="A1549" t="s">
        <v>1123</v>
      </c>
      <c r="B1549" t="s">
        <v>3123</v>
      </c>
      <c r="C1549" s="20">
        <v>3464</v>
      </c>
      <c r="D1549" t="s">
        <v>5621</v>
      </c>
      <c r="E1549" s="10" t="s">
        <v>8051</v>
      </c>
      <c r="F1549" s="10" t="s">
        <v>10223</v>
      </c>
    </row>
    <row r="1550" spans="1:6" x14ac:dyDescent="0.25">
      <c r="A1550" t="s">
        <v>1124</v>
      </c>
      <c r="B1550" t="s">
        <v>3124</v>
      </c>
      <c r="C1550" s="20">
        <v>2106</v>
      </c>
      <c r="D1550" t="s">
        <v>5214</v>
      </c>
      <c r="E1550" s="10" t="s">
        <v>4241</v>
      </c>
      <c r="F1550" s="10" t="s">
        <v>10224</v>
      </c>
    </row>
    <row r="1551" spans="1:6" x14ac:dyDescent="0.25">
      <c r="A1551" t="s">
        <v>1125</v>
      </c>
      <c r="B1551" t="s">
        <v>3123</v>
      </c>
      <c r="C1551" s="20">
        <v>7013</v>
      </c>
      <c r="D1551" t="s">
        <v>5622</v>
      </c>
      <c r="E1551" s="10" t="s">
        <v>5244</v>
      </c>
      <c r="F1551" s="10" t="s">
        <v>10225</v>
      </c>
    </row>
    <row r="1552" spans="1:6" x14ac:dyDescent="0.25">
      <c r="A1552" t="s">
        <v>1126</v>
      </c>
      <c r="B1552" t="s">
        <v>3124</v>
      </c>
      <c r="C1552" s="20">
        <v>3591</v>
      </c>
      <c r="D1552" t="s">
        <v>5623</v>
      </c>
      <c r="E1552" s="10" t="s">
        <v>4241</v>
      </c>
      <c r="F1552" s="10" t="s">
        <v>10226</v>
      </c>
    </row>
    <row r="1553" spans="1:6" x14ac:dyDescent="0.25">
      <c r="A1553" t="s">
        <v>3498</v>
      </c>
      <c r="B1553" t="s">
        <v>3123</v>
      </c>
      <c r="C1553" s="20">
        <v>9</v>
      </c>
      <c r="D1553" t="s">
        <v>5624</v>
      </c>
      <c r="E1553" s="10" t="s">
        <v>4241</v>
      </c>
      <c r="F1553" s="10" t="s">
        <v>10227</v>
      </c>
    </row>
    <row r="1554" spans="1:6" x14ac:dyDescent="0.25">
      <c r="A1554" t="s">
        <v>1127</v>
      </c>
      <c r="B1554" t="s">
        <v>3124</v>
      </c>
      <c r="C1554" s="20">
        <v>768</v>
      </c>
      <c r="D1554" t="s">
        <v>5625</v>
      </c>
      <c r="E1554" s="10" t="s">
        <v>4241</v>
      </c>
      <c r="F1554" s="10" t="s">
        <v>10228</v>
      </c>
    </row>
    <row r="1555" spans="1:6" x14ac:dyDescent="0.25">
      <c r="A1555" t="s">
        <v>1128</v>
      </c>
      <c r="B1555" t="s">
        <v>3124</v>
      </c>
      <c r="C1555" s="20">
        <v>291</v>
      </c>
      <c r="D1555" t="s">
        <v>5626</v>
      </c>
      <c r="E1555" s="10" t="s">
        <v>4241</v>
      </c>
      <c r="F1555" s="10" t="s">
        <v>10229</v>
      </c>
    </row>
    <row r="1556" spans="1:6" x14ac:dyDescent="0.25">
      <c r="A1556" t="s">
        <v>1129</v>
      </c>
      <c r="B1556" t="s">
        <v>3123</v>
      </c>
      <c r="C1556" s="20">
        <v>5527</v>
      </c>
      <c r="D1556" t="s">
        <v>5627</v>
      </c>
      <c r="E1556" s="10" t="s">
        <v>5119</v>
      </c>
      <c r="F1556" s="10" t="s">
        <v>10230</v>
      </c>
    </row>
    <row r="1557" spans="1:6" x14ac:dyDescent="0.25">
      <c r="A1557" t="s">
        <v>3499</v>
      </c>
      <c r="B1557" t="s">
        <v>3124</v>
      </c>
      <c r="C1557" s="20">
        <v>122</v>
      </c>
      <c r="D1557" t="s">
        <v>5628</v>
      </c>
      <c r="E1557" s="10" t="s">
        <v>4241</v>
      </c>
      <c r="F1557" s="10" t="s">
        <v>10231</v>
      </c>
    </row>
    <row r="1558" spans="1:6" x14ac:dyDescent="0.25">
      <c r="A1558" t="s">
        <v>1130</v>
      </c>
      <c r="B1558" t="s">
        <v>3123</v>
      </c>
      <c r="C1558" s="20">
        <v>1429</v>
      </c>
      <c r="D1558" t="s">
        <v>5629</v>
      </c>
      <c r="E1558" s="10" t="s">
        <v>8052</v>
      </c>
      <c r="F1558" s="10" t="s">
        <v>10232</v>
      </c>
    </row>
    <row r="1559" spans="1:6" x14ac:dyDescent="0.25">
      <c r="A1559" t="s">
        <v>1131</v>
      </c>
      <c r="B1559" t="s">
        <v>3124</v>
      </c>
      <c r="C1559" s="20">
        <v>23012</v>
      </c>
      <c r="D1559" t="s">
        <v>5630</v>
      </c>
      <c r="E1559" s="10" t="s">
        <v>4824</v>
      </c>
      <c r="F1559" s="10" t="s">
        <v>10233</v>
      </c>
    </row>
    <row r="1560" spans="1:6" x14ac:dyDescent="0.25">
      <c r="A1560" t="s">
        <v>4036</v>
      </c>
      <c r="B1560" t="s">
        <v>3124</v>
      </c>
      <c r="C1560" s="20">
        <v>2189</v>
      </c>
      <c r="D1560" t="s">
        <v>12104</v>
      </c>
      <c r="E1560" s="10" t="s">
        <v>12104</v>
      </c>
      <c r="F1560" s="10" t="s">
        <v>12104</v>
      </c>
    </row>
    <row r="1561" spans="1:6" x14ac:dyDescent="0.25">
      <c r="A1561" t="s">
        <v>4037</v>
      </c>
      <c r="B1561" t="s">
        <v>3124</v>
      </c>
      <c r="C1561" s="20">
        <v>1301</v>
      </c>
      <c r="D1561" t="s">
        <v>12104</v>
      </c>
      <c r="E1561" s="10" t="s">
        <v>12104</v>
      </c>
      <c r="F1561" s="10" t="s">
        <v>12104</v>
      </c>
    </row>
    <row r="1562" spans="1:6" x14ac:dyDescent="0.25">
      <c r="A1562" t="s">
        <v>4038</v>
      </c>
      <c r="B1562" t="s">
        <v>3124</v>
      </c>
      <c r="C1562" s="20">
        <v>1635</v>
      </c>
      <c r="D1562" t="s">
        <v>12104</v>
      </c>
      <c r="E1562" s="10" t="s">
        <v>12104</v>
      </c>
      <c r="F1562" s="10" t="s">
        <v>12104</v>
      </c>
    </row>
    <row r="1563" spans="1:6" x14ac:dyDescent="0.25">
      <c r="A1563" t="s">
        <v>4039</v>
      </c>
      <c r="B1563" t="s">
        <v>3124</v>
      </c>
      <c r="C1563" s="20">
        <v>747</v>
      </c>
      <c r="D1563" t="s">
        <v>12104</v>
      </c>
      <c r="E1563" s="10" t="s">
        <v>12104</v>
      </c>
      <c r="F1563" s="10" t="s">
        <v>12104</v>
      </c>
    </row>
    <row r="1564" spans="1:6" x14ac:dyDescent="0.25">
      <c r="A1564" t="s">
        <v>1132</v>
      </c>
      <c r="B1564" t="s">
        <v>3124</v>
      </c>
      <c r="C1564" s="20">
        <v>9005</v>
      </c>
      <c r="D1564" t="s">
        <v>5631</v>
      </c>
      <c r="E1564" s="10" t="s">
        <v>4241</v>
      </c>
      <c r="F1564" s="10" t="s">
        <v>10234</v>
      </c>
    </row>
    <row r="1565" spans="1:6" x14ac:dyDescent="0.25">
      <c r="A1565" t="s">
        <v>1133</v>
      </c>
      <c r="B1565" t="s">
        <v>3124</v>
      </c>
      <c r="C1565" s="20">
        <v>1464</v>
      </c>
      <c r="D1565" t="s">
        <v>5632</v>
      </c>
      <c r="E1565" s="10" t="s">
        <v>4241</v>
      </c>
      <c r="F1565" s="10" t="s">
        <v>10235</v>
      </c>
    </row>
    <row r="1566" spans="1:6" x14ac:dyDescent="0.25">
      <c r="A1566" t="s">
        <v>1134</v>
      </c>
      <c r="B1566" t="s">
        <v>3124</v>
      </c>
      <c r="C1566" s="20">
        <v>459</v>
      </c>
      <c r="D1566" t="s">
        <v>5633</v>
      </c>
      <c r="E1566" s="10" t="s">
        <v>8053</v>
      </c>
      <c r="F1566" s="10" t="s">
        <v>10236</v>
      </c>
    </row>
    <row r="1567" spans="1:6" x14ac:dyDescent="0.25">
      <c r="A1567" t="s">
        <v>1135</v>
      </c>
      <c r="B1567" t="s">
        <v>3123</v>
      </c>
      <c r="C1567" s="20">
        <v>11172</v>
      </c>
      <c r="D1567" t="s">
        <v>5366</v>
      </c>
      <c r="E1567" s="10" t="s">
        <v>8054</v>
      </c>
      <c r="F1567" s="10" t="s">
        <v>10237</v>
      </c>
    </row>
    <row r="1568" spans="1:6" x14ac:dyDescent="0.25">
      <c r="A1568" t="s">
        <v>3500</v>
      </c>
      <c r="B1568" t="s">
        <v>3123</v>
      </c>
      <c r="C1568" s="20">
        <v>1261</v>
      </c>
      <c r="D1568" t="s">
        <v>5634</v>
      </c>
      <c r="E1568" s="10" t="s">
        <v>8055</v>
      </c>
      <c r="F1568" s="10" t="s">
        <v>10238</v>
      </c>
    </row>
    <row r="1569" spans="1:6" x14ac:dyDescent="0.25">
      <c r="A1569" t="s">
        <v>1136</v>
      </c>
      <c r="B1569" t="s">
        <v>3124</v>
      </c>
      <c r="C1569" s="20">
        <v>1080</v>
      </c>
      <c r="D1569" t="s">
        <v>5635</v>
      </c>
      <c r="E1569" s="10" t="s">
        <v>4241</v>
      </c>
      <c r="F1569" s="10" t="s">
        <v>10239</v>
      </c>
    </row>
    <row r="1570" spans="1:6" x14ac:dyDescent="0.25">
      <c r="A1570" t="s">
        <v>1137</v>
      </c>
      <c r="B1570" t="s">
        <v>3124</v>
      </c>
      <c r="C1570" s="20">
        <v>186</v>
      </c>
      <c r="D1570" t="s">
        <v>5636</v>
      </c>
      <c r="E1570" s="10" t="s">
        <v>4241</v>
      </c>
      <c r="F1570" s="10" t="s">
        <v>10240</v>
      </c>
    </row>
    <row r="1571" spans="1:6" x14ac:dyDescent="0.25">
      <c r="A1571" t="s">
        <v>1138</v>
      </c>
      <c r="B1571" t="s">
        <v>3123</v>
      </c>
      <c r="C1571" s="20">
        <v>3004</v>
      </c>
      <c r="D1571" t="s">
        <v>5637</v>
      </c>
      <c r="E1571" s="10" t="s">
        <v>8056</v>
      </c>
      <c r="F1571" s="10" t="s">
        <v>10241</v>
      </c>
    </row>
    <row r="1572" spans="1:6" x14ac:dyDescent="0.25">
      <c r="A1572" t="s">
        <v>1139</v>
      </c>
      <c r="B1572" t="s">
        <v>3123</v>
      </c>
      <c r="C1572" s="20">
        <v>9270</v>
      </c>
      <c r="D1572" t="s">
        <v>5638</v>
      </c>
      <c r="E1572" s="10" t="s">
        <v>8057</v>
      </c>
      <c r="F1572" s="10" t="s">
        <v>7956</v>
      </c>
    </row>
    <row r="1573" spans="1:6" x14ac:dyDescent="0.25">
      <c r="A1573" t="s">
        <v>1140</v>
      </c>
      <c r="B1573" t="s">
        <v>3124</v>
      </c>
      <c r="C1573" s="20">
        <v>174</v>
      </c>
      <c r="D1573" t="s">
        <v>5639</v>
      </c>
      <c r="E1573" s="10" t="s">
        <v>4241</v>
      </c>
      <c r="F1573" s="10" t="s">
        <v>10242</v>
      </c>
    </row>
    <row r="1574" spans="1:6" x14ac:dyDescent="0.25">
      <c r="A1574" t="s">
        <v>1141</v>
      </c>
      <c r="B1574" t="s">
        <v>3123</v>
      </c>
      <c r="C1574" s="20">
        <v>4589</v>
      </c>
      <c r="D1574" t="s">
        <v>5640</v>
      </c>
      <c r="E1574" s="10" t="s">
        <v>8058</v>
      </c>
      <c r="F1574" s="10" t="s">
        <v>7740</v>
      </c>
    </row>
    <row r="1575" spans="1:6" x14ac:dyDescent="0.25">
      <c r="A1575" t="s">
        <v>4040</v>
      </c>
      <c r="B1575" t="s">
        <v>3124</v>
      </c>
      <c r="C1575" s="20">
        <v>98</v>
      </c>
      <c r="D1575" t="s">
        <v>12104</v>
      </c>
      <c r="E1575" s="10" t="s">
        <v>12104</v>
      </c>
      <c r="F1575" s="10" t="s">
        <v>12104</v>
      </c>
    </row>
    <row r="1576" spans="1:6" x14ac:dyDescent="0.25">
      <c r="A1576" t="s">
        <v>1142</v>
      </c>
      <c r="B1576" t="s">
        <v>3124</v>
      </c>
      <c r="C1576" s="20">
        <v>303</v>
      </c>
      <c r="D1576" t="s">
        <v>5641</v>
      </c>
      <c r="E1576" s="10" t="s">
        <v>4241</v>
      </c>
      <c r="F1576" s="10" t="s">
        <v>10243</v>
      </c>
    </row>
    <row r="1577" spans="1:6" x14ac:dyDescent="0.25">
      <c r="A1577" t="s">
        <v>1143</v>
      </c>
      <c r="B1577" t="s">
        <v>3124</v>
      </c>
      <c r="C1577" s="20">
        <v>1230</v>
      </c>
      <c r="D1577" t="s">
        <v>4425</v>
      </c>
      <c r="E1577" s="10" t="s">
        <v>4241</v>
      </c>
      <c r="F1577" s="10" t="s">
        <v>10244</v>
      </c>
    </row>
    <row r="1578" spans="1:6" x14ac:dyDescent="0.25">
      <c r="A1578" t="s">
        <v>1144</v>
      </c>
      <c r="B1578" t="s">
        <v>3124</v>
      </c>
      <c r="C1578" s="20">
        <v>78</v>
      </c>
      <c r="D1578" t="s">
        <v>5642</v>
      </c>
      <c r="E1578" s="10" t="s">
        <v>4241</v>
      </c>
      <c r="F1578" s="10" t="s">
        <v>10245</v>
      </c>
    </row>
    <row r="1579" spans="1:6" x14ac:dyDescent="0.25">
      <c r="A1579" t="s">
        <v>1145</v>
      </c>
      <c r="B1579" t="s">
        <v>3124</v>
      </c>
      <c r="C1579" s="20">
        <v>1457</v>
      </c>
      <c r="D1579" t="s">
        <v>5643</v>
      </c>
      <c r="E1579" s="10" t="s">
        <v>4241</v>
      </c>
      <c r="F1579" s="10" t="s">
        <v>10246</v>
      </c>
    </row>
    <row r="1580" spans="1:6" x14ac:dyDescent="0.25">
      <c r="A1580" t="s">
        <v>1146</v>
      </c>
      <c r="B1580" t="s">
        <v>3124</v>
      </c>
      <c r="C1580" s="20">
        <v>1513</v>
      </c>
      <c r="D1580" t="s">
        <v>5644</v>
      </c>
      <c r="E1580" s="10" t="s">
        <v>4241</v>
      </c>
      <c r="F1580" s="10" t="s">
        <v>10247</v>
      </c>
    </row>
    <row r="1581" spans="1:6" x14ac:dyDescent="0.25">
      <c r="A1581" t="s">
        <v>1147</v>
      </c>
      <c r="B1581" t="s">
        <v>3123</v>
      </c>
      <c r="C1581" s="20">
        <v>5575</v>
      </c>
      <c r="D1581" t="s">
        <v>5645</v>
      </c>
      <c r="E1581" s="10" t="s">
        <v>8059</v>
      </c>
      <c r="F1581" s="10" t="s">
        <v>10248</v>
      </c>
    </row>
    <row r="1582" spans="1:6" x14ac:dyDescent="0.25">
      <c r="A1582" t="s">
        <v>1148</v>
      </c>
      <c r="B1582" t="s">
        <v>3123</v>
      </c>
      <c r="C1582" s="20">
        <v>2275</v>
      </c>
      <c r="D1582" t="s">
        <v>5361</v>
      </c>
      <c r="E1582" s="10" t="s">
        <v>7753</v>
      </c>
      <c r="F1582" s="10" t="s">
        <v>10249</v>
      </c>
    </row>
    <row r="1583" spans="1:6" x14ac:dyDescent="0.25">
      <c r="A1583" t="s">
        <v>3501</v>
      </c>
      <c r="B1583" t="s">
        <v>3124</v>
      </c>
      <c r="C1583" s="20">
        <v>34</v>
      </c>
      <c r="D1583" t="s">
        <v>5646</v>
      </c>
      <c r="E1583" s="10" t="s">
        <v>4241</v>
      </c>
      <c r="F1583" s="10" t="s">
        <v>10250</v>
      </c>
    </row>
    <row r="1584" spans="1:6" x14ac:dyDescent="0.25">
      <c r="A1584" t="s">
        <v>1149</v>
      </c>
      <c r="B1584" t="s">
        <v>3124</v>
      </c>
      <c r="C1584" s="20">
        <v>632</v>
      </c>
      <c r="D1584" t="s">
        <v>5647</v>
      </c>
      <c r="E1584" s="10" t="s">
        <v>4241</v>
      </c>
      <c r="F1584" s="10" t="s">
        <v>10251</v>
      </c>
    </row>
    <row r="1585" spans="1:6" x14ac:dyDescent="0.25">
      <c r="A1585" t="s">
        <v>1150</v>
      </c>
      <c r="B1585" t="s">
        <v>3123</v>
      </c>
      <c r="C1585" s="20">
        <v>3611</v>
      </c>
      <c r="D1585" t="s">
        <v>5648</v>
      </c>
      <c r="E1585" s="10" t="s">
        <v>8060</v>
      </c>
      <c r="F1585" s="10" t="s">
        <v>10252</v>
      </c>
    </row>
    <row r="1586" spans="1:6" x14ac:dyDescent="0.25">
      <c r="A1586" t="s">
        <v>1151</v>
      </c>
      <c r="B1586" t="s">
        <v>3124</v>
      </c>
      <c r="C1586" s="20">
        <v>1378</v>
      </c>
      <c r="D1586" t="s">
        <v>5649</v>
      </c>
      <c r="E1586" s="10" t="s">
        <v>4241</v>
      </c>
      <c r="F1586" s="10" t="s">
        <v>10253</v>
      </c>
    </row>
    <row r="1587" spans="1:6" x14ac:dyDescent="0.25">
      <c r="A1587" t="s">
        <v>1152</v>
      </c>
      <c r="B1587" t="s">
        <v>3123</v>
      </c>
      <c r="C1587" s="20">
        <v>21091</v>
      </c>
      <c r="D1587" t="s">
        <v>5650</v>
      </c>
      <c r="E1587" s="10" t="s">
        <v>8061</v>
      </c>
      <c r="F1587" s="10" t="s">
        <v>9846</v>
      </c>
    </row>
    <row r="1588" spans="1:6" x14ac:dyDescent="0.25">
      <c r="A1588" t="s">
        <v>1153</v>
      </c>
      <c r="B1588" t="s">
        <v>3124</v>
      </c>
      <c r="C1588" s="20">
        <v>703</v>
      </c>
      <c r="D1588" t="s">
        <v>5651</v>
      </c>
      <c r="E1588" s="10" t="s">
        <v>4241</v>
      </c>
      <c r="F1588" s="10" t="s">
        <v>10254</v>
      </c>
    </row>
    <row r="1589" spans="1:6" x14ac:dyDescent="0.25">
      <c r="A1589" t="s">
        <v>1154</v>
      </c>
      <c r="B1589" t="s">
        <v>3123</v>
      </c>
      <c r="C1589" s="20">
        <v>4656</v>
      </c>
      <c r="D1589" t="s">
        <v>5180</v>
      </c>
      <c r="E1589" s="10" t="s">
        <v>8062</v>
      </c>
      <c r="F1589" s="10" t="s">
        <v>7059</v>
      </c>
    </row>
    <row r="1590" spans="1:6" x14ac:dyDescent="0.25">
      <c r="A1590" t="s">
        <v>1155</v>
      </c>
      <c r="B1590" t="s">
        <v>3123</v>
      </c>
      <c r="C1590" s="20">
        <v>3058</v>
      </c>
      <c r="D1590" t="s">
        <v>5652</v>
      </c>
      <c r="E1590" s="10" t="s">
        <v>8063</v>
      </c>
      <c r="F1590" s="10" t="s">
        <v>10255</v>
      </c>
    </row>
    <row r="1591" spans="1:6" x14ac:dyDescent="0.25">
      <c r="A1591" t="s">
        <v>1156</v>
      </c>
      <c r="B1591" t="s">
        <v>3123</v>
      </c>
      <c r="C1591" s="20">
        <v>719</v>
      </c>
      <c r="D1591" t="s">
        <v>5653</v>
      </c>
      <c r="E1591" s="10" t="s">
        <v>8064</v>
      </c>
      <c r="F1591" s="10" t="s">
        <v>10256</v>
      </c>
    </row>
    <row r="1592" spans="1:6" x14ac:dyDescent="0.25">
      <c r="A1592" t="s">
        <v>1157</v>
      </c>
      <c r="B1592" t="s">
        <v>3123</v>
      </c>
      <c r="C1592" s="20">
        <v>12027</v>
      </c>
      <c r="D1592" t="s">
        <v>5654</v>
      </c>
      <c r="E1592" s="10" t="s">
        <v>7473</v>
      </c>
      <c r="F1592" s="10" t="s">
        <v>10257</v>
      </c>
    </row>
    <row r="1593" spans="1:6" x14ac:dyDescent="0.25">
      <c r="A1593" t="s">
        <v>1158</v>
      </c>
      <c r="B1593" t="s">
        <v>3124</v>
      </c>
      <c r="C1593" s="20">
        <v>519</v>
      </c>
      <c r="D1593" t="s">
        <v>5655</v>
      </c>
      <c r="E1593" s="10" t="s">
        <v>4241</v>
      </c>
      <c r="F1593" s="10" t="s">
        <v>10258</v>
      </c>
    </row>
    <row r="1594" spans="1:6" x14ac:dyDescent="0.25">
      <c r="A1594" t="s">
        <v>3502</v>
      </c>
      <c r="B1594" t="s">
        <v>3123</v>
      </c>
      <c r="C1594" s="20">
        <v>4400</v>
      </c>
      <c r="D1594" t="s">
        <v>5656</v>
      </c>
      <c r="E1594" s="10" t="s">
        <v>5592</v>
      </c>
      <c r="F1594" s="10" t="s">
        <v>10259</v>
      </c>
    </row>
    <row r="1595" spans="1:6" x14ac:dyDescent="0.25">
      <c r="A1595" t="s">
        <v>1159</v>
      </c>
      <c r="B1595" t="s">
        <v>3124</v>
      </c>
      <c r="C1595" s="20">
        <v>148</v>
      </c>
      <c r="D1595" t="s">
        <v>5657</v>
      </c>
      <c r="E1595" s="10" t="s">
        <v>4241</v>
      </c>
      <c r="F1595" s="10" t="s">
        <v>4441</v>
      </c>
    </row>
    <row r="1596" spans="1:6" x14ac:dyDescent="0.25">
      <c r="A1596" t="s">
        <v>1160</v>
      </c>
      <c r="B1596" t="s">
        <v>3124</v>
      </c>
      <c r="C1596" s="20">
        <v>21006</v>
      </c>
      <c r="D1596" t="s">
        <v>5658</v>
      </c>
      <c r="E1596" s="10" t="s">
        <v>4241</v>
      </c>
      <c r="F1596" s="10" t="s">
        <v>10260</v>
      </c>
    </row>
    <row r="1597" spans="1:6" x14ac:dyDescent="0.25">
      <c r="A1597" t="s">
        <v>1161</v>
      </c>
      <c r="B1597" t="s">
        <v>3123</v>
      </c>
      <c r="C1597" s="20">
        <v>2965</v>
      </c>
      <c r="D1597" t="s">
        <v>5659</v>
      </c>
      <c r="E1597" s="10" t="s">
        <v>6686</v>
      </c>
      <c r="F1597" s="10" t="s">
        <v>10261</v>
      </c>
    </row>
    <row r="1598" spans="1:6" x14ac:dyDescent="0.25">
      <c r="A1598" t="s">
        <v>1162</v>
      </c>
      <c r="B1598" t="s">
        <v>3123</v>
      </c>
      <c r="C1598" s="20">
        <v>1349</v>
      </c>
      <c r="D1598" t="s">
        <v>5660</v>
      </c>
      <c r="E1598" s="10" t="s">
        <v>8065</v>
      </c>
      <c r="F1598" s="10" t="s">
        <v>10262</v>
      </c>
    </row>
    <row r="1599" spans="1:6" x14ac:dyDescent="0.25">
      <c r="A1599" t="s">
        <v>1163</v>
      </c>
      <c r="B1599" t="s">
        <v>3123</v>
      </c>
      <c r="C1599" s="20">
        <v>28839</v>
      </c>
      <c r="D1599" t="s">
        <v>5661</v>
      </c>
      <c r="E1599" s="10" t="s">
        <v>8066</v>
      </c>
      <c r="F1599" s="10" t="s">
        <v>10263</v>
      </c>
    </row>
    <row r="1600" spans="1:6" x14ac:dyDescent="0.25">
      <c r="A1600" t="s">
        <v>1164</v>
      </c>
      <c r="B1600" t="s">
        <v>3124</v>
      </c>
      <c r="C1600" s="20">
        <v>110</v>
      </c>
      <c r="D1600" t="s">
        <v>5662</v>
      </c>
      <c r="E1600" s="10" t="s">
        <v>4241</v>
      </c>
      <c r="F1600" s="10" t="s">
        <v>10264</v>
      </c>
    </row>
    <row r="1601" spans="1:6" x14ac:dyDescent="0.25">
      <c r="A1601" t="s">
        <v>3503</v>
      </c>
      <c r="B1601" t="s">
        <v>3123</v>
      </c>
      <c r="C1601" s="20">
        <v>1152</v>
      </c>
      <c r="D1601" t="s">
        <v>5663</v>
      </c>
      <c r="E1601" s="10" t="s">
        <v>5671</v>
      </c>
      <c r="F1601" s="10" t="s">
        <v>8918</v>
      </c>
    </row>
    <row r="1602" spans="1:6" x14ac:dyDescent="0.25">
      <c r="A1602" t="s">
        <v>3504</v>
      </c>
      <c r="B1602" t="s">
        <v>3123</v>
      </c>
      <c r="C1602" s="20">
        <v>540</v>
      </c>
      <c r="D1602" t="s">
        <v>5664</v>
      </c>
      <c r="E1602" s="10" t="s">
        <v>8067</v>
      </c>
      <c r="F1602" s="10" t="s">
        <v>10265</v>
      </c>
    </row>
    <row r="1603" spans="1:6" x14ac:dyDescent="0.25">
      <c r="A1603" t="s">
        <v>3505</v>
      </c>
      <c r="B1603" t="s">
        <v>3123</v>
      </c>
      <c r="C1603" s="20">
        <v>1249</v>
      </c>
      <c r="D1603" t="s">
        <v>5665</v>
      </c>
      <c r="E1603" s="10" t="s">
        <v>8068</v>
      </c>
      <c r="F1603" s="10" t="s">
        <v>10266</v>
      </c>
    </row>
    <row r="1604" spans="1:6" x14ac:dyDescent="0.25">
      <c r="A1604" t="s">
        <v>1165</v>
      </c>
      <c r="B1604" t="s">
        <v>3123</v>
      </c>
      <c r="C1604" s="20">
        <v>28200</v>
      </c>
      <c r="D1604" t="s">
        <v>5666</v>
      </c>
      <c r="E1604" s="10" t="s">
        <v>5045</v>
      </c>
      <c r="F1604" s="10" t="s">
        <v>10267</v>
      </c>
    </row>
    <row r="1605" spans="1:6" x14ac:dyDescent="0.25">
      <c r="A1605" t="s">
        <v>3506</v>
      </c>
      <c r="B1605" t="s">
        <v>3123</v>
      </c>
      <c r="C1605" s="20">
        <v>948</v>
      </c>
      <c r="D1605" t="s">
        <v>5667</v>
      </c>
      <c r="E1605" s="10" t="s">
        <v>4860</v>
      </c>
      <c r="F1605" s="10" t="s">
        <v>10268</v>
      </c>
    </row>
    <row r="1606" spans="1:6" x14ac:dyDescent="0.25">
      <c r="A1606" t="s">
        <v>3507</v>
      </c>
      <c r="B1606" t="s">
        <v>3123</v>
      </c>
      <c r="C1606" s="20">
        <v>2874</v>
      </c>
      <c r="D1606" t="s">
        <v>5668</v>
      </c>
      <c r="E1606" s="10" t="s">
        <v>8069</v>
      </c>
      <c r="F1606" s="10" t="s">
        <v>10269</v>
      </c>
    </row>
    <row r="1607" spans="1:6" x14ac:dyDescent="0.25">
      <c r="A1607" t="s">
        <v>3508</v>
      </c>
      <c r="B1607" t="s">
        <v>3123</v>
      </c>
      <c r="C1607" s="20">
        <v>1373</v>
      </c>
      <c r="D1607" t="s">
        <v>5669</v>
      </c>
      <c r="E1607" s="10" t="s">
        <v>8070</v>
      </c>
      <c r="F1607" s="10" t="s">
        <v>4458</v>
      </c>
    </row>
    <row r="1608" spans="1:6" x14ac:dyDescent="0.25">
      <c r="A1608" t="s">
        <v>3509</v>
      </c>
      <c r="B1608" t="s">
        <v>3123</v>
      </c>
      <c r="C1608" s="20">
        <v>1136</v>
      </c>
      <c r="D1608" t="s">
        <v>5670</v>
      </c>
      <c r="E1608" s="10" t="s">
        <v>5364</v>
      </c>
      <c r="F1608" s="10" t="s">
        <v>10270</v>
      </c>
    </row>
    <row r="1609" spans="1:6" x14ac:dyDescent="0.25">
      <c r="A1609" t="s">
        <v>1166</v>
      </c>
      <c r="B1609" t="s">
        <v>3124</v>
      </c>
      <c r="C1609" s="20">
        <v>483</v>
      </c>
      <c r="D1609" t="s">
        <v>5671</v>
      </c>
      <c r="E1609" s="10" t="s">
        <v>4241</v>
      </c>
      <c r="F1609" s="10" t="s">
        <v>10271</v>
      </c>
    </row>
    <row r="1610" spans="1:6" x14ac:dyDescent="0.25">
      <c r="A1610" t="s">
        <v>4041</v>
      </c>
      <c r="B1610" t="s">
        <v>3123</v>
      </c>
      <c r="C1610" s="20"/>
      <c r="D1610" t="s">
        <v>12104</v>
      </c>
      <c r="E1610" s="10" t="s">
        <v>12104</v>
      </c>
      <c r="F1610" s="10" t="s">
        <v>12104</v>
      </c>
    </row>
    <row r="1611" spans="1:6" x14ac:dyDescent="0.25">
      <c r="A1611" t="s">
        <v>1167</v>
      </c>
      <c r="B1611" t="s">
        <v>3124</v>
      </c>
      <c r="C1611" s="20">
        <v>68</v>
      </c>
      <c r="D1611" t="s">
        <v>5672</v>
      </c>
      <c r="E1611" s="10" t="s">
        <v>4241</v>
      </c>
      <c r="F1611" s="10" t="s">
        <v>10272</v>
      </c>
    </row>
    <row r="1612" spans="1:6" x14ac:dyDescent="0.25">
      <c r="A1612" t="s">
        <v>1168</v>
      </c>
      <c r="B1612" t="s">
        <v>3123</v>
      </c>
      <c r="C1612" s="20">
        <v>1340</v>
      </c>
      <c r="D1612" t="s">
        <v>5673</v>
      </c>
      <c r="E1612" s="10" t="s">
        <v>8071</v>
      </c>
      <c r="F1612" s="10" t="s">
        <v>10273</v>
      </c>
    </row>
    <row r="1613" spans="1:6" x14ac:dyDescent="0.25">
      <c r="A1613" t="s">
        <v>1169</v>
      </c>
      <c r="B1613" t="s">
        <v>3124</v>
      </c>
      <c r="C1613" s="20">
        <v>611</v>
      </c>
      <c r="D1613" t="s">
        <v>5674</v>
      </c>
      <c r="E1613" s="10" t="s">
        <v>4241</v>
      </c>
      <c r="F1613" s="10" t="s">
        <v>10274</v>
      </c>
    </row>
    <row r="1614" spans="1:6" x14ac:dyDescent="0.25">
      <c r="A1614" t="s">
        <v>1170</v>
      </c>
      <c r="B1614" t="s">
        <v>3124</v>
      </c>
      <c r="C1614" s="20">
        <v>1902</v>
      </c>
      <c r="D1614" t="s">
        <v>5675</v>
      </c>
      <c r="E1614" s="10" t="s">
        <v>4241</v>
      </c>
      <c r="F1614" s="10" t="s">
        <v>10275</v>
      </c>
    </row>
    <row r="1615" spans="1:6" x14ac:dyDescent="0.25">
      <c r="A1615" t="s">
        <v>1171</v>
      </c>
      <c r="B1615" t="s">
        <v>3124</v>
      </c>
      <c r="C1615" s="20">
        <v>961</v>
      </c>
      <c r="D1615" t="s">
        <v>5676</v>
      </c>
      <c r="E1615" s="10" t="s">
        <v>4241</v>
      </c>
      <c r="F1615" s="10" t="s">
        <v>10276</v>
      </c>
    </row>
    <row r="1616" spans="1:6" x14ac:dyDescent="0.25">
      <c r="A1616" t="s">
        <v>1172</v>
      </c>
      <c r="B1616" t="s">
        <v>3124</v>
      </c>
      <c r="C1616" s="20">
        <v>2250</v>
      </c>
      <c r="D1616" t="s">
        <v>4292</v>
      </c>
      <c r="E1616" s="10" t="s">
        <v>4241</v>
      </c>
      <c r="F1616" s="10" t="s">
        <v>10277</v>
      </c>
    </row>
    <row r="1617" spans="1:6" x14ac:dyDescent="0.25">
      <c r="A1617" t="s">
        <v>1173</v>
      </c>
      <c r="B1617" t="s">
        <v>3124</v>
      </c>
      <c r="C1617" s="20">
        <v>1837</v>
      </c>
      <c r="D1617" t="s">
        <v>5677</v>
      </c>
      <c r="E1617" s="10" t="s">
        <v>4241</v>
      </c>
      <c r="F1617" s="10" t="s">
        <v>10278</v>
      </c>
    </row>
    <row r="1618" spans="1:6" x14ac:dyDescent="0.25">
      <c r="A1618" t="s">
        <v>1174</v>
      </c>
      <c r="B1618" t="s">
        <v>3123</v>
      </c>
      <c r="C1618" s="20">
        <v>68</v>
      </c>
      <c r="D1618" t="s">
        <v>5678</v>
      </c>
      <c r="E1618" s="10" t="s">
        <v>4241</v>
      </c>
      <c r="F1618" s="10" t="s">
        <v>10279</v>
      </c>
    </row>
    <row r="1619" spans="1:6" x14ac:dyDescent="0.25">
      <c r="A1619" t="s">
        <v>1175</v>
      </c>
      <c r="B1619" t="s">
        <v>3124</v>
      </c>
      <c r="C1619" s="20">
        <v>1371</v>
      </c>
      <c r="D1619" t="s">
        <v>5109</v>
      </c>
      <c r="E1619" s="10" t="s">
        <v>4241</v>
      </c>
      <c r="F1619" s="10" t="s">
        <v>10280</v>
      </c>
    </row>
    <row r="1620" spans="1:6" x14ac:dyDescent="0.25">
      <c r="A1620" t="s">
        <v>3510</v>
      </c>
      <c r="B1620" t="s">
        <v>3123</v>
      </c>
      <c r="C1620" s="20">
        <v>122</v>
      </c>
      <c r="D1620" t="s">
        <v>5679</v>
      </c>
      <c r="E1620" s="10" t="s">
        <v>8072</v>
      </c>
      <c r="F1620" s="10" t="s">
        <v>10281</v>
      </c>
    </row>
    <row r="1621" spans="1:6" x14ac:dyDescent="0.25">
      <c r="A1621" t="s">
        <v>4042</v>
      </c>
      <c r="B1621" t="s">
        <v>3123</v>
      </c>
      <c r="C1621" s="20">
        <v>129</v>
      </c>
      <c r="D1621" t="s">
        <v>12104</v>
      </c>
      <c r="E1621" s="10" t="s">
        <v>12104</v>
      </c>
      <c r="F1621" s="10" t="s">
        <v>12104</v>
      </c>
    </row>
    <row r="1622" spans="1:6" x14ac:dyDescent="0.25">
      <c r="A1622" t="s">
        <v>4043</v>
      </c>
      <c r="B1622" t="s">
        <v>3123</v>
      </c>
      <c r="C1622" s="20">
        <v>55</v>
      </c>
      <c r="D1622" t="s">
        <v>12104</v>
      </c>
      <c r="E1622" s="10" t="s">
        <v>12104</v>
      </c>
      <c r="F1622" s="10" t="s">
        <v>12104</v>
      </c>
    </row>
    <row r="1623" spans="1:6" x14ac:dyDescent="0.25">
      <c r="A1623" t="s">
        <v>4044</v>
      </c>
      <c r="B1623" t="s">
        <v>3123</v>
      </c>
      <c r="C1623" s="20">
        <v>205</v>
      </c>
      <c r="D1623" t="s">
        <v>12104</v>
      </c>
      <c r="E1623" s="10" t="s">
        <v>12104</v>
      </c>
      <c r="F1623" s="10" t="s">
        <v>12104</v>
      </c>
    </row>
    <row r="1624" spans="1:6" x14ac:dyDescent="0.25">
      <c r="A1624" t="s">
        <v>4045</v>
      </c>
      <c r="B1624" t="s">
        <v>3123</v>
      </c>
      <c r="C1624" s="20">
        <v>294</v>
      </c>
      <c r="D1624" t="s">
        <v>12104</v>
      </c>
      <c r="E1624" s="10" t="s">
        <v>12104</v>
      </c>
      <c r="F1624" s="10" t="s">
        <v>12104</v>
      </c>
    </row>
    <row r="1625" spans="1:6" x14ac:dyDescent="0.25">
      <c r="A1625" t="s">
        <v>4046</v>
      </c>
      <c r="B1625" t="s">
        <v>3123</v>
      </c>
      <c r="C1625" s="20">
        <v>383</v>
      </c>
      <c r="D1625" t="s">
        <v>12104</v>
      </c>
      <c r="E1625" s="10" t="s">
        <v>12104</v>
      </c>
      <c r="F1625" s="10" t="s">
        <v>12104</v>
      </c>
    </row>
    <row r="1626" spans="1:6" x14ac:dyDescent="0.25">
      <c r="A1626" t="s">
        <v>4047</v>
      </c>
      <c r="B1626" t="s">
        <v>3123</v>
      </c>
      <c r="C1626" s="20">
        <v>19</v>
      </c>
      <c r="D1626" t="s">
        <v>12104</v>
      </c>
      <c r="E1626" s="10" t="s">
        <v>12104</v>
      </c>
      <c r="F1626" s="10" t="s">
        <v>12104</v>
      </c>
    </row>
    <row r="1627" spans="1:6" x14ac:dyDescent="0.25">
      <c r="A1627" t="s">
        <v>4048</v>
      </c>
      <c r="B1627" t="s">
        <v>3123</v>
      </c>
      <c r="C1627" s="20">
        <v>73</v>
      </c>
      <c r="D1627" t="s">
        <v>12104</v>
      </c>
      <c r="E1627" s="10" t="s">
        <v>12104</v>
      </c>
      <c r="F1627" s="10" t="s">
        <v>12104</v>
      </c>
    </row>
    <row r="1628" spans="1:6" x14ac:dyDescent="0.25">
      <c r="A1628" t="s">
        <v>4049</v>
      </c>
      <c r="B1628" t="s">
        <v>3123</v>
      </c>
      <c r="C1628" s="20">
        <v>41</v>
      </c>
      <c r="D1628" t="s">
        <v>12104</v>
      </c>
      <c r="E1628" s="10" t="s">
        <v>12104</v>
      </c>
      <c r="F1628" s="10" t="s">
        <v>12104</v>
      </c>
    </row>
    <row r="1629" spans="1:6" x14ac:dyDescent="0.25">
      <c r="A1629" t="s">
        <v>1176</v>
      </c>
      <c r="B1629" t="s">
        <v>3123</v>
      </c>
      <c r="C1629" s="20">
        <v>3598</v>
      </c>
      <c r="D1629" t="s">
        <v>5680</v>
      </c>
      <c r="E1629" s="10" t="s">
        <v>8073</v>
      </c>
      <c r="F1629" s="10" t="s">
        <v>8522</v>
      </c>
    </row>
    <row r="1630" spans="1:6" x14ac:dyDescent="0.25">
      <c r="A1630" t="s">
        <v>4050</v>
      </c>
      <c r="B1630" t="s">
        <v>3124</v>
      </c>
      <c r="C1630" s="20"/>
      <c r="D1630" t="s">
        <v>12104</v>
      </c>
      <c r="E1630" s="10" t="s">
        <v>12104</v>
      </c>
      <c r="F1630" s="10" t="s">
        <v>12104</v>
      </c>
    </row>
    <row r="1631" spans="1:6" x14ac:dyDescent="0.25">
      <c r="A1631" t="s">
        <v>1177</v>
      </c>
      <c r="B1631" t="s">
        <v>3124</v>
      </c>
      <c r="C1631" s="20">
        <v>3068</v>
      </c>
      <c r="D1631" t="s">
        <v>5681</v>
      </c>
      <c r="E1631" s="10" t="s">
        <v>4241</v>
      </c>
      <c r="F1631" s="10" t="s">
        <v>10282</v>
      </c>
    </row>
    <row r="1632" spans="1:6" x14ac:dyDescent="0.25">
      <c r="A1632" t="s">
        <v>1178</v>
      </c>
      <c r="B1632" t="s">
        <v>3124</v>
      </c>
      <c r="C1632" s="20">
        <v>2347</v>
      </c>
      <c r="D1632" t="s">
        <v>5682</v>
      </c>
      <c r="E1632" s="10" t="s">
        <v>4241</v>
      </c>
      <c r="F1632" s="10" t="s">
        <v>10283</v>
      </c>
    </row>
    <row r="1633" spans="1:6" x14ac:dyDescent="0.25">
      <c r="A1633" t="s">
        <v>3511</v>
      </c>
      <c r="B1633" t="s">
        <v>3123</v>
      </c>
      <c r="C1633" s="20">
        <v>34</v>
      </c>
      <c r="D1633" t="s">
        <v>5683</v>
      </c>
      <c r="E1633" s="10" t="s">
        <v>4241</v>
      </c>
      <c r="F1633" s="10" t="s">
        <v>10284</v>
      </c>
    </row>
    <row r="1634" spans="1:6" x14ac:dyDescent="0.25">
      <c r="A1634" t="s">
        <v>1179</v>
      </c>
      <c r="B1634" t="s">
        <v>3123</v>
      </c>
      <c r="C1634" s="20">
        <v>9622</v>
      </c>
      <c r="D1634" t="s">
        <v>5252</v>
      </c>
      <c r="E1634" s="10" t="s">
        <v>8074</v>
      </c>
      <c r="F1634" s="10" t="s">
        <v>10285</v>
      </c>
    </row>
    <row r="1635" spans="1:6" x14ac:dyDescent="0.25">
      <c r="A1635" t="s">
        <v>1180</v>
      </c>
      <c r="B1635" t="s">
        <v>3123</v>
      </c>
      <c r="C1635" s="20">
        <v>935</v>
      </c>
      <c r="D1635" t="s">
        <v>5684</v>
      </c>
      <c r="E1635" s="10" t="s">
        <v>8075</v>
      </c>
      <c r="F1635" s="10" t="s">
        <v>10286</v>
      </c>
    </row>
    <row r="1636" spans="1:6" x14ac:dyDescent="0.25">
      <c r="A1636" t="s">
        <v>1181</v>
      </c>
      <c r="B1636" t="s">
        <v>3123</v>
      </c>
      <c r="C1636" s="20">
        <v>2560</v>
      </c>
      <c r="D1636" t="s">
        <v>5685</v>
      </c>
      <c r="E1636" s="10" t="s">
        <v>8076</v>
      </c>
      <c r="F1636" s="10" t="s">
        <v>10287</v>
      </c>
    </row>
    <row r="1637" spans="1:6" x14ac:dyDescent="0.25">
      <c r="A1637" t="s">
        <v>1182</v>
      </c>
      <c r="B1637" t="s">
        <v>3123</v>
      </c>
      <c r="C1637" s="20">
        <v>1158</v>
      </c>
      <c r="D1637" t="s">
        <v>5686</v>
      </c>
      <c r="E1637" s="10" t="s">
        <v>8077</v>
      </c>
      <c r="F1637" s="10" t="s">
        <v>10288</v>
      </c>
    </row>
    <row r="1638" spans="1:6" x14ac:dyDescent="0.25">
      <c r="A1638" t="s">
        <v>4051</v>
      </c>
      <c r="B1638" t="s">
        <v>3124</v>
      </c>
      <c r="C1638" s="20">
        <v>111</v>
      </c>
      <c r="D1638" t="s">
        <v>12104</v>
      </c>
      <c r="E1638" s="10" t="s">
        <v>12104</v>
      </c>
      <c r="F1638" s="10" t="s">
        <v>12104</v>
      </c>
    </row>
    <row r="1639" spans="1:6" x14ac:dyDescent="0.25">
      <c r="A1639" t="s">
        <v>1183</v>
      </c>
      <c r="B1639" t="s">
        <v>3124</v>
      </c>
      <c r="C1639" s="20">
        <v>1378</v>
      </c>
      <c r="D1639" t="s">
        <v>5687</v>
      </c>
      <c r="E1639" s="10" t="s">
        <v>4241</v>
      </c>
      <c r="F1639" s="10" t="s">
        <v>10289</v>
      </c>
    </row>
    <row r="1640" spans="1:6" x14ac:dyDescent="0.25">
      <c r="A1640" t="s">
        <v>3512</v>
      </c>
      <c r="B1640" t="s">
        <v>3123</v>
      </c>
      <c r="C1640" s="20">
        <v>235</v>
      </c>
      <c r="D1640" t="s">
        <v>5688</v>
      </c>
      <c r="E1640" s="10" t="s">
        <v>4241</v>
      </c>
      <c r="F1640" s="10" t="s">
        <v>10290</v>
      </c>
    </row>
    <row r="1641" spans="1:6" x14ac:dyDescent="0.25">
      <c r="A1641" t="s">
        <v>1184</v>
      </c>
      <c r="B1641" t="s">
        <v>3123</v>
      </c>
      <c r="C1641" s="20">
        <v>8380</v>
      </c>
      <c r="D1641" t="s">
        <v>5689</v>
      </c>
      <c r="E1641" s="10" t="s">
        <v>5883</v>
      </c>
      <c r="F1641" s="10" t="s">
        <v>10291</v>
      </c>
    </row>
    <row r="1642" spans="1:6" x14ac:dyDescent="0.25">
      <c r="A1642" t="s">
        <v>1185</v>
      </c>
      <c r="B1642" t="s">
        <v>3124</v>
      </c>
      <c r="C1642" s="20">
        <v>224</v>
      </c>
      <c r="D1642" t="s">
        <v>5690</v>
      </c>
      <c r="E1642" s="10" t="s">
        <v>4241</v>
      </c>
      <c r="F1642" s="10" t="s">
        <v>10292</v>
      </c>
    </row>
    <row r="1643" spans="1:6" x14ac:dyDescent="0.25">
      <c r="A1643" t="s">
        <v>3513</v>
      </c>
      <c r="B1643" t="s">
        <v>3124</v>
      </c>
      <c r="C1643" s="20">
        <v>2053</v>
      </c>
      <c r="D1643" t="s">
        <v>4301</v>
      </c>
      <c r="E1643" s="10" t="s">
        <v>4241</v>
      </c>
      <c r="F1643" s="10" t="s">
        <v>10293</v>
      </c>
    </row>
    <row r="1644" spans="1:6" x14ac:dyDescent="0.25">
      <c r="A1644" t="s">
        <v>3514</v>
      </c>
      <c r="B1644" t="s">
        <v>3124</v>
      </c>
      <c r="C1644" s="20">
        <v>264</v>
      </c>
      <c r="D1644" t="s">
        <v>5691</v>
      </c>
      <c r="E1644" s="10" t="s">
        <v>8000</v>
      </c>
      <c r="F1644" s="10" t="s">
        <v>10294</v>
      </c>
    </row>
    <row r="1645" spans="1:6" x14ac:dyDescent="0.25">
      <c r="A1645" t="s">
        <v>3515</v>
      </c>
      <c r="B1645" t="s">
        <v>3124</v>
      </c>
      <c r="C1645" s="20">
        <v>7516</v>
      </c>
      <c r="D1645" t="s">
        <v>5692</v>
      </c>
      <c r="E1645" s="10" t="s">
        <v>5003</v>
      </c>
      <c r="F1645" s="10" t="s">
        <v>10295</v>
      </c>
    </row>
    <row r="1646" spans="1:6" x14ac:dyDescent="0.25">
      <c r="A1646" t="s">
        <v>3516</v>
      </c>
      <c r="B1646" t="s">
        <v>3124</v>
      </c>
      <c r="C1646" s="20">
        <v>195</v>
      </c>
      <c r="D1646" t="s">
        <v>5693</v>
      </c>
      <c r="E1646" s="10" t="s">
        <v>8078</v>
      </c>
      <c r="F1646" s="10" t="s">
        <v>10296</v>
      </c>
    </row>
    <row r="1647" spans="1:6" x14ac:dyDescent="0.25">
      <c r="A1647" t="s">
        <v>3517</v>
      </c>
      <c r="B1647" t="s">
        <v>3124</v>
      </c>
      <c r="C1647" s="20">
        <v>114</v>
      </c>
      <c r="D1647" t="s">
        <v>5694</v>
      </c>
      <c r="E1647" s="10" t="s">
        <v>8079</v>
      </c>
      <c r="F1647" s="10" t="s">
        <v>10297</v>
      </c>
    </row>
    <row r="1648" spans="1:6" x14ac:dyDescent="0.25">
      <c r="A1648" t="s">
        <v>1270</v>
      </c>
      <c r="B1648" t="s">
        <v>3124</v>
      </c>
      <c r="C1648" s="20">
        <v>5370</v>
      </c>
      <c r="D1648" t="s">
        <v>5695</v>
      </c>
      <c r="E1648" s="10" t="s">
        <v>8080</v>
      </c>
      <c r="F1648" s="10" t="s">
        <v>10298</v>
      </c>
    </row>
    <row r="1649" spans="1:6" x14ac:dyDescent="0.25">
      <c r="A1649" t="s">
        <v>3518</v>
      </c>
      <c r="B1649" t="s">
        <v>3124</v>
      </c>
      <c r="C1649" s="20">
        <v>90</v>
      </c>
      <c r="D1649" t="s">
        <v>5696</v>
      </c>
      <c r="E1649" s="10" t="s">
        <v>8081</v>
      </c>
      <c r="F1649" s="10" t="s">
        <v>10299</v>
      </c>
    </row>
    <row r="1650" spans="1:6" x14ac:dyDescent="0.25">
      <c r="A1650" t="s">
        <v>4052</v>
      </c>
      <c r="B1650" t="s">
        <v>3124</v>
      </c>
      <c r="C1650" s="20"/>
      <c r="D1650" t="s">
        <v>12104</v>
      </c>
      <c r="E1650" s="10" t="s">
        <v>12104</v>
      </c>
      <c r="F1650" s="10" t="s">
        <v>12104</v>
      </c>
    </row>
    <row r="1651" spans="1:6" x14ac:dyDescent="0.25">
      <c r="A1651" t="s">
        <v>1186</v>
      </c>
      <c r="B1651" t="s">
        <v>3124</v>
      </c>
      <c r="C1651" s="20">
        <v>1393</v>
      </c>
      <c r="D1651" t="s">
        <v>5029</v>
      </c>
      <c r="E1651" s="10" t="s">
        <v>4241</v>
      </c>
      <c r="F1651" s="10" t="s">
        <v>10300</v>
      </c>
    </row>
    <row r="1652" spans="1:6" x14ac:dyDescent="0.25">
      <c r="A1652" t="s">
        <v>1187</v>
      </c>
      <c r="B1652" t="s">
        <v>3124</v>
      </c>
      <c r="C1652" s="20">
        <v>5310</v>
      </c>
      <c r="D1652" t="s">
        <v>5697</v>
      </c>
      <c r="E1652" s="10" t="s">
        <v>8082</v>
      </c>
      <c r="F1652" s="10" t="s">
        <v>10301</v>
      </c>
    </row>
    <row r="1653" spans="1:6" x14ac:dyDescent="0.25">
      <c r="A1653" t="s">
        <v>3519</v>
      </c>
      <c r="B1653" t="s">
        <v>3124</v>
      </c>
      <c r="C1653" s="20">
        <v>2149</v>
      </c>
      <c r="D1653" t="s">
        <v>5698</v>
      </c>
      <c r="E1653" s="10" t="s">
        <v>4241</v>
      </c>
      <c r="F1653" s="10" t="s">
        <v>10302</v>
      </c>
    </row>
    <row r="1654" spans="1:6" x14ac:dyDescent="0.25">
      <c r="A1654" t="s">
        <v>1193</v>
      </c>
      <c r="B1654" t="s">
        <v>3124</v>
      </c>
      <c r="C1654" s="20">
        <v>998</v>
      </c>
      <c r="D1654" t="s">
        <v>5699</v>
      </c>
      <c r="E1654" s="10" t="s">
        <v>4241</v>
      </c>
      <c r="F1654" s="10" t="s">
        <v>10303</v>
      </c>
    </row>
    <row r="1655" spans="1:6" x14ac:dyDescent="0.25">
      <c r="A1655" t="s">
        <v>1188</v>
      </c>
      <c r="B1655" t="s">
        <v>3123</v>
      </c>
      <c r="C1655" s="20">
        <v>1104</v>
      </c>
      <c r="D1655" t="s">
        <v>5700</v>
      </c>
      <c r="E1655" s="10" t="s">
        <v>6289</v>
      </c>
      <c r="F1655" s="10" t="s">
        <v>10304</v>
      </c>
    </row>
    <row r="1656" spans="1:6" x14ac:dyDescent="0.25">
      <c r="A1656" t="s">
        <v>1189</v>
      </c>
      <c r="B1656" t="s">
        <v>3124</v>
      </c>
      <c r="C1656" s="20">
        <v>597</v>
      </c>
      <c r="D1656" t="s">
        <v>5701</v>
      </c>
      <c r="E1656" s="10" t="s">
        <v>4241</v>
      </c>
      <c r="F1656" s="10" t="s">
        <v>10305</v>
      </c>
    </row>
    <row r="1657" spans="1:6" x14ac:dyDescent="0.25">
      <c r="A1657" t="s">
        <v>1190</v>
      </c>
      <c r="B1657" t="s">
        <v>3123</v>
      </c>
      <c r="C1657" s="20">
        <v>216</v>
      </c>
      <c r="D1657" t="s">
        <v>5702</v>
      </c>
      <c r="E1657" s="10" t="s">
        <v>7034</v>
      </c>
      <c r="F1657" s="10" t="s">
        <v>10306</v>
      </c>
    </row>
    <row r="1658" spans="1:6" x14ac:dyDescent="0.25">
      <c r="A1658" t="s">
        <v>1191</v>
      </c>
      <c r="B1658" t="s">
        <v>3124</v>
      </c>
      <c r="C1658" s="20">
        <v>1455</v>
      </c>
      <c r="D1658" t="s">
        <v>5703</v>
      </c>
      <c r="E1658" s="10" t="s">
        <v>4241</v>
      </c>
      <c r="F1658" s="10" t="s">
        <v>10307</v>
      </c>
    </row>
    <row r="1659" spans="1:6" x14ac:dyDescent="0.25">
      <c r="A1659" t="s">
        <v>1192</v>
      </c>
      <c r="B1659" t="s">
        <v>3124</v>
      </c>
      <c r="C1659" s="20">
        <v>2611</v>
      </c>
      <c r="D1659" t="s">
        <v>5704</v>
      </c>
      <c r="E1659" s="10" t="s">
        <v>4241</v>
      </c>
      <c r="F1659" s="10" t="s">
        <v>10308</v>
      </c>
    </row>
    <row r="1660" spans="1:6" x14ac:dyDescent="0.25">
      <c r="A1660" t="s">
        <v>1194</v>
      </c>
      <c r="B1660" t="s">
        <v>3124</v>
      </c>
      <c r="C1660" s="20">
        <v>554</v>
      </c>
      <c r="D1660" t="s">
        <v>5705</v>
      </c>
      <c r="E1660" s="10" t="s">
        <v>4241</v>
      </c>
      <c r="F1660" s="10" t="s">
        <v>10309</v>
      </c>
    </row>
    <row r="1661" spans="1:6" x14ac:dyDescent="0.25">
      <c r="A1661" t="s">
        <v>1195</v>
      </c>
      <c r="B1661" t="s">
        <v>3123</v>
      </c>
      <c r="C1661" s="20">
        <v>1892</v>
      </c>
      <c r="D1661" t="s">
        <v>5706</v>
      </c>
      <c r="E1661" s="10" t="s">
        <v>6659</v>
      </c>
      <c r="F1661" s="10" t="s">
        <v>9050</v>
      </c>
    </row>
    <row r="1662" spans="1:6" x14ac:dyDescent="0.25">
      <c r="A1662" t="s">
        <v>3520</v>
      </c>
      <c r="B1662" t="s">
        <v>3123</v>
      </c>
      <c r="C1662" s="20">
        <v>15</v>
      </c>
      <c r="D1662" t="s">
        <v>5707</v>
      </c>
      <c r="E1662" s="10" t="s">
        <v>4241</v>
      </c>
      <c r="F1662" s="10" t="s">
        <v>5917</v>
      </c>
    </row>
    <row r="1663" spans="1:6" x14ac:dyDescent="0.25">
      <c r="A1663" t="s">
        <v>1196</v>
      </c>
      <c r="B1663" t="s">
        <v>3124</v>
      </c>
      <c r="C1663" s="20">
        <v>1091</v>
      </c>
      <c r="D1663" t="s">
        <v>5708</v>
      </c>
      <c r="E1663" s="10" t="s">
        <v>4241</v>
      </c>
      <c r="F1663" s="10" t="s">
        <v>10310</v>
      </c>
    </row>
    <row r="1664" spans="1:6" x14ac:dyDescent="0.25">
      <c r="A1664" t="s">
        <v>1197</v>
      </c>
      <c r="B1664" t="s">
        <v>3124</v>
      </c>
      <c r="C1664" s="20">
        <v>4061</v>
      </c>
      <c r="D1664" t="s">
        <v>5709</v>
      </c>
      <c r="E1664" s="10" t="s">
        <v>8083</v>
      </c>
      <c r="F1664" s="10" t="s">
        <v>10311</v>
      </c>
    </row>
    <row r="1665" spans="1:6" x14ac:dyDescent="0.25">
      <c r="A1665" t="s">
        <v>1198</v>
      </c>
      <c r="B1665" t="s">
        <v>3124</v>
      </c>
      <c r="C1665" s="20">
        <v>1610</v>
      </c>
      <c r="D1665" t="s">
        <v>5710</v>
      </c>
      <c r="E1665" s="10" t="s">
        <v>4241</v>
      </c>
      <c r="F1665" s="10" t="s">
        <v>10312</v>
      </c>
    </row>
    <row r="1666" spans="1:6" x14ac:dyDescent="0.25">
      <c r="A1666" t="s">
        <v>1199</v>
      </c>
      <c r="B1666" t="s">
        <v>3124</v>
      </c>
      <c r="C1666" s="20">
        <v>281</v>
      </c>
      <c r="D1666" t="s">
        <v>5711</v>
      </c>
      <c r="E1666" s="10" t="s">
        <v>4241</v>
      </c>
      <c r="F1666" s="10" t="s">
        <v>10313</v>
      </c>
    </row>
    <row r="1667" spans="1:6" x14ac:dyDescent="0.25">
      <c r="A1667" t="s">
        <v>1200</v>
      </c>
      <c r="B1667" t="s">
        <v>3123</v>
      </c>
      <c r="C1667" s="20">
        <v>6378</v>
      </c>
      <c r="D1667" t="s">
        <v>4923</v>
      </c>
      <c r="E1667" s="10" t="s">
        <v>8084</v>
      </c>
      <c r="F1667" s="10" t="s">
        <v>7928</v>
      </c>
    </row>
    <row r="1668" spans="1:6" x14ac:dyDescent="0.25">
      <c r="A1668" t="s">
        <v>1201</v>
      </c>
      <c r="B1668" t="s">
        <v>3123</v>
      </c>
      <c r="C1668" s="20">
        <v>2143</v>
      </c>
      <c r="D1668" t="s">
        <v>5712</v>
      </c>
      <c r="E1668" s="10" t="s">
        <v>8085</v>
      </c>
      <c r="F1668" s="10" t="s">
        <v>10314</v>
      </c>
    </row>
    <row r="1669" spans="1:6" x14ac:dyDescent="0.25">
      <c r="A1669" t="s">
        <v>1202</v>
      </c>
      <c r="B1669" t="s">
        <v>3123</v>
      </c>
      <c r="C1669" s="20">
        <v>1058</v>
      </c>
      <c r="D1669" t="s">
        <v>5713</v>
      </c>
      <c r="E1669" s="10" t="s">
        <v>8086</v>
      </c>
      <c r="F1669" s="10" t="s">
        <v>10315</v>
      </c>
    </row>
    <row r="1670" spans="1:6" x14ac:dyDescent="0.25">
      <c r="A1670" t="s">
        <v>1203</v>
      </c>
      <c r="B1670" t="s">
        <v>3123</v>
      </c>
      <c r="C1670" s="20">
        <v>3292</v>
      </c>
      <c r="D1670" t="s">
        <v>5714</v>
      </c>
      <c r="E1670" s="10" t="s">
        <v>8087</v>
      </c>
      <c r="F1670" s="10" t="s">
        <v>10316</v>
      </c>
    </row>
    <row r="1671" spans="1:6" x14ac:dyDescent="0.25">
      <c r="A1671" t="s">
        <v>1204</v>
      </c>
      <c r="B1671" t="s">
        <v>3123</v>
      </c>
      <c r="C1671" s="20">
        <v>1941</v>
      </c>
      <c r="D1671" t="s">
        <v>5715</v>
      </c>
      <c r="E1671" s="10" t="s">
        <v>8088</v>
      </c>
      <c r="F1671" s="10" t="s">
        <v>10317</v>
      </c>
    </row>
    <row r="1672" spans="1:6" x14ac:dyDescent="0.25">
      <c r="A1672" t="s">
        <v>1205</v>
      </c>
      <c r="B1672" t="s">
        <v>3123</v>
      </c>
      <c r="C1672" s="20">
        <v>1402</v>
      </c>
      <c r="D1672" t="s">
        <v>5716</v>
      </c>
      <c r="E1672" s="10" t="s">
        <v>8089</v>
      </c>
      <c r="F1672" s="10" t="s">
        <v>10318</v>
      </c>
    </row>
    <row r="1673" spans="1:6" x14ac:dyDescent="0.25">
      <c r="A1673" t="s">
        <v>3027</v>
      </c>
      <c r="B1673" t="s">
        <v>3123</v>
      </c>
      <c r="C1673" s="20">
        <v>553</v>
      </c>
      <c r="D1673" t="s">
        <v>4324</v>
      </c>
      <c r="E1673" s="10" t="s">
        <v>8090</v>
      </c>
      <c r="F1673" s="10" t="s">
        <v>10319</v>
      </c>
    </row>
    <row r="1674" spans="1:6" x14ac:dyDescent="0.25">
      <c r="A1674" t="s">
        <v>1206</v>
      </c>
      <c r="B1674" t="s">
        <v>3123</v>
      </c>
      <c r="C1674" s="20">
        <v>2628</v>
      </c>
      <c r="D1674" t="s">
        <v>5717</v>
      </c>
      <c r="E1674" s="10" t="s">
        <v>8091</v>
      </c>
      <c r="F1674" s="10" t="s">
        <v>10320</v>
      </c>
    </row>
    <row r="1675" spans="1:6" x14ac:dyDescent="0.25">
      <c r="A1675" t="s">
        <v>1207</v>
      </c>
      <c r="B1675" t="s">
        <v>3123</v>
      </c>
      <c r="C1675" s="20">
        <v>2896</v>
      </c>
      <c r="D1675" t="s">
        <v>5718</v>
      </c>
      <c r="E1675" s="10" t="s">
        <v>8092</v>
      </c>
      <c r="F1675" s="10" t="s">
        <v>10321</v>
      </c>
    </row>
    <row r="1676" spans="1:6" x14ac:dyDescent="0.25">
      <c r="A1676" t="s">
        <v>1208</v>
      </c>
      <c r="B1676" t="s">
        <v>3123</v>
      </c>
      <c r="C1676" s="20">
        <v>5091</v>
      </c>
      <c r="D1676" t="s">
        <v>5719</v>
      </c>
      <c r="E1676" s="10" t="s">
        <v>8093</v>
      </c>
      <c r="F1676" s="10" t="s">
        <v>10322</v>
      </c>
    </row>
    <row r="1677" spans="1:6" x14ac:dyDescent="0.25">
      <c r="A1677" t="s">
        <v>3521</v>
      </c>
      <c r="B1677" t="s">
        <v>3124</v>
      </c>
      <c r="C1677" s="20">
        <v>2181</v>
      </c>
      <c r="D1677" t="s">
        <v>5720</v>
      </c>
      <c r="E1677" s="10" t="s">
        <v>4241</v>
      </c>
      <c r="F1677" s="10" t="s">
        <v>10323</v>
      </c>
    </row>
    <row r="1678" spans="1:6" x14ac:dyDescent="0.25">
      <c r="A1678" t="s">
        <v>3522</v>
      </c>
      <c r="B1678" t="s">
        <v>3123</v>
      </c>
      <c r="C1678" s="20">
        <v>767</v>
      </c>
      <c r="D1678" t="s">
        <v>5721</v>
      </c>
      <c r="E1678" s="10" t="s">
        <v>8094</v>
      </c>
      <c r="F1678" s="10" t="s">
        <v>10324</v>
      </c>
    </row>
    <row r="1679" spans="1:6" x14ac:dyDescent="0.25">
      <c r="A1679" t="s">
        <v>1209</v>
      </c>
      <c r="B1679" t="s">
        <v>3123</v>
      </c>
      <c r="C1679" s="20">
        <v>1529</v>
      </c>
      <c r="D1679" t="s">
        <v>5722</v>
      </c>
      <c r="E1679" s="10" t="s">
        <v>8095</v>
      </c>
      <c r="F1679" s="10" t="s">
        <v>10325</v>
      </c>
    </row>
    <row r="1680" spans="1:6" x14ac:dyDescent="0.25">
      <c r="A1680" t="s">
        <v>1210</v>
      </c>
      <c r="B1680" t="s">
        <v>3124</v>
      </c>
      <c r="C1680" s="20">
        <v>187</v>
      </c>
      <c r="D1680" t="s">
        <v>5723</v>
      </c>
      <c r="E1680" s="10" t="s">
        <v>4241</v>
      </c>
      <c r="F1680" s="10" t="s">
        <v>10326</v>
      </c>
    </row>
    <row r="1681" spans="1:6" x14ac:dyDescent="0.25">
      <c r="A1681" t="s">
        <v>1211</v>
      </c>
      <c r="B1681" t="s">
        <v>3123</v>
      </c>
      <c r="C1681" s="20">
        <v>600</v>
      </c>
      <c r="D1681" t="s">
        <v>5724</v>
      </c>
      <c r="E1681" s="10" t="s">
        <v>8096</v>
      </c>
      <c r="F1681" s="10" t="s">
        <v>10327</v>
      </c>
    </row>
    <row r="1682" spans="1:6" x14ac:dyDescent="0.25">
      <c r="A1682" t="s">
        <v>1212</v>
      </c>
      <c r="B1682" t="s">
        <v>3123</v>
      </c>
      <c r="C1682" s="20">
        <v>1996</v>
      </c>
      <c r="D1682" t="s">
        <v>5725</v>
      </c>
      <c r="E1682" s="10" t="s">
        <v>8097</v>
      </c>
      <c r="F1682" s="10" t="s">
        <v>10328</v>
      </c>
    </row>
    <row r="1683" spans="1:6" x14ac:dyDescent="0.25">
      <c r="A1683" t="s">
        <v>3523</v>
      </c>
      <c r="B1683" t="s">
        <v>3123</v>
      </c>
      <c r="C1683" s="20">
        <v>1545</v>
      </c>
      <c r="D1683" t="s">
        <v>5726</v>
      </c>
      <c r="E1683" s="10" t="s">
        <v>7966</v>
      </c>
      <c r="F1683" s="10" t="s">
        <v>10329</v>
      </c>
    </row>
    <row r="1684" spans="1:6" x14ac:dyDescent="0.25">
      <c r="A1684" t="s">
        <v>3524</v>
      </c>
      <c r="B1684" t="s">
        <v>3123</v>
      </c>
      <c r="C1684" s="20">
        <v>960</v>
      </c>
      <c r="D1684" t="s">
        <v>5727</v>
      </c>
      <c r="E1684" s="10" t="s">
        <v>8098</v>
      </c>
      <c r="F1684" s="10" t="s">
        <v>10330</v>
      </c>
    </row>
    <row r="1685" spans="1:6" x14ac:dyDescent="0.25">
      <c r="A1685" t="s">
        <v>1213</v>
      </c>
      <c r="B1685" t="s">
        <v>3123</v>
      </c>
      <c r="C1685" s="20">
        <v>14316</v>
      </c>
      <c r="D1685" t="s">
        <v>5728</v>
      </c>
      <c r="E1685" s="10" t="s">
        <v>6004</v>
      </c>
      <c r="F1685" s="10" t="s">
        <v>10331</v>
      </c>
    </row>
    <row r="1686" spans="1:6" x14ac:dyDescent="0.25">
      <c r="A1686" t="s">
        <v>1214</v>
      </c>
      <c r="B1686" t="s">
        <v>3124</v>
      </c>
      <c r="C1686" s="20">
        <v>1478</v>
      </c>
      <c r="D1686" t="s">
        <v>5729</v>
      </c>
      <c r="E1686" s="10" t="s">
        <v>4241</v>
      </c>
      <c r="F1686" s="10" t="s">
        <v>5761</v>
      </c>
    </row>
    <row r="1687" spans="1:6" x14ac:dyDescent="0.25">
      <c r="A1687" t="s">
        <v>1215</v>
      </c>
      <c r="B1687" t="s">
        <v>3123</v>
      </c>
      <c r="C1687" s="20">
        <v>480</v>
      </c>
      <c r="D1687" t="s">
        <v>5730</v>
      </c>
      <c r="E1687" s="10" t="s">
        <v>8099</v>
      </c>
      <c r="F1687" s="10" t="s">
        <v>7112</v>
      </c>
    </row>
    <row r="1688" spans="1:6" x14ac:dyDescent="0.25">
      <c r="A1688" t="s">
        <v>1216</v>
      </c>
      <c r="B1688" t="s">
        <v>3124</v>
      </c>
      <c r="C1688" s="20">
        <v>80</v>
      </c>
      <c r="D1688" t="s">
        <v>5206</v>
      </c>
      <c r="E1688" s="10" t="s">
        <v>4241</v>
      </c>
      <c r="F1688" s="10" t="s">
        <v>10332</v>
      </c>
    </row>
    <row r="1689" spans="1:6" x14ac:dyDescent="0.25">
      <c r="A1689" t="s">
        <v>1217</v>
      </c>
      <c r="B1689" t="s">
        <v>3123</v>
      </c>
      <c r="C1689" s="20">
        <v>2550</v>
      </c>
      <c r="D1689" t="s">
        <v>5731</v>
      </c>
      <c r="E1689" s="10" t="s">
        <v>8100</v>
      </c>
      <c r="F1689" s="10" t="s">
        <v>10333</v>
      </c>
    </row>
    <row r="1690" spans="1:6" x14ac:dyDescent="0.25">
      <c r="A1690" t="s">
        <v>1218</v>
      </c>
      <c r="B1690" t="s">
        <v>3124</v>
      </c>
      <c r="C1690" s="20">
        <v>462</v>
      </c>
      <c r="D1690" t="s">
        <v>5732</v>
      </c>
      <c r="E1690" s="10" t="s">
        <v>4241</v>
      </c>
      <c r="F1690" s="10" t="s">
        <v>10334</v>
      </c>
    </row>
    <row r="1691" spans="1:6" x14ac:dyDescent="0.25">
      <c r="A1691" t="s">
        <v>1219</v>
      </c>
      <c r="B1691" t="s">
        <v>3124</v>
      </c>
      <c r="C1691" s="20">
        <v>1383</v>
      </c>
      <c r="D1691" t="s">
        <v>5733</v>
      </c>
      <c r="E1691" s="10" t="s">
        <v>4241</v>
      </c>
      <c r="F1691" s="10" t="s">
        <v>10335</v>
      </c>
    </row>
    <row r="1692" spans="1:6" x14ac:dyDescent="0.25">
      <c r="A1692" t="s">
        <v>1220</v>
      </c>
      <c r="B1692" t="s">
        <v>3123</v>
      </c>
      <c r="C1692" s="20">
        <v>4128</v>
      </c>
      <c r="D1692" t="s">
        <v>5734</v>
      </c>
      <c r="E1692" s="10" t="s">
        <v>8101</v>
      </c>
      <c r="F1692" s="10" t="s">
        <v>10336</v>
      </c>
    </row>
    <row r="1693" spans="1:6" x14ac:dyDescent="0.25">
      <c r="A1693" t="s">
        <v>3525</v>
      </c>
      <c r="B1693" t="s">
        <v>3123</v>
      </c>
      <c r="C1693" s="20">
        <v>6078</v>
      </c>
      <c r="D1693" t="s">
        <v>5735</v>
      </c>
      <c r="E1693" s="10" t="s">
        <v>8102</v>
      </c>
      <c r="F1693" s="10" t="s">
        <v>5951</v>
      </c>
    </row>
    <row r="1694" spans="1:6" x14ac:dyDescent="0.25">
      <c r="A1694" t="s">
        <v>1221</v>
      </c>
      <c r="B1694" t="s">
        <v>3123</v>
      </c>
      <c r="C1694" s="20">
        <v>2209</v>
      </c>
      <c r="D1694" t="s">
        <v>4412</v>
      </c>
      <c r="E1694" s="10" t="s">
        <v>6573</v>
      </c>
      <c r="F1694" s="10" t="s">
        <v>10337</v>
      </c>
    </row>
    <row r="1695" spans="1:6" x14ac:dyDescent="0.25">
      <c r="A1695" t="s">
        <v>1222</v>
      </c>
      <c r="B1695" t="s">
        <v>3123</v>
      </c>
      <c r="C1695" s="20">
        <v>2434</v>
      </c>
      <c r="D1695" t="s">
        <v>5736</v>
      </c>
      <c r="E1695" s="10" t="s">
        <v>8103</v>
      </c>
      <c r="F1695" s="10" t="s">
        <v>10338</v>
      </c>
    </row>
    <row r="1696" spans="1:6" x14ac:dyDescent="0.25">
      <c r="A1696" t="s">
        <v>1223</v>
      </c>
      <c r="B1696" t="s">
        <v>3123</v>
      </c>
      <c r="C1696" s="20">
        <v>10212</v>
      </c>
      <c r="D1696" t="s">
        <v>5737</v>
      </c>
      <c r="E1696" s="10" t="s">
        <v>8104</v>
      </c>
      <c r="F1696" s="10" t="s">
        <v>10270</v>
      </c>
    </row>
    <row r="1697" spans="1:6" x14ac:dyDescent="0.25">
      <c r="A1697" t="s">
        <v>1224</v>
      </c>
      <c r="B1697" t="s">
        <v>3123</v>
      </c>
      <c r="C1697" s="20">
        <v>2745</v>
      </c>
      <c r="D1697" t="s">
        <v>5738</v>
      </c>
      <c r="E1697" s="10" t="s">
        <v>8105</v>
      </c>
      <c r="F1697" s="10" t="s">
        <v>10339</v>
      </c>
    </row>
    <row r="1698" spans="1:6" x14ac:dyDescent="0.25">
      <c r="A1698" t="s">
        <v>1225</v>
      </c>
      <c r="B1698" t="s">
        <v>3123</v>
      </c>
      <c r="C1698" s="20">
        <v>8567</v>
      </c>
      <c r="D1698" t="s">
        <v>5739</v>
      </c>
      <c r="E1698" s="10" t="s">
        <v>8106</v>
      </c>
      <c r="F1698" s="10" t="s">
        <v>10340</v>
      </c>
    </row>
    <row r="1699" spans="1:6" x14ac:dyDescent="0.25">
      <c r="A1699" t="s">
        <v>1226</v>
      </c>
      <c r="B1699" t="s">
        <v>3123</v>
      </c>
      <c r="C1699" s="20">
        <v>5612</v>
      </c>
      <c r="D1699" t="s">
        <v>5740</v>
      </c>
      <c r="E1699" s="10" t="s">
        <v>8107</v>
      </c>
      <c r="F1699" s="10" t="s">
        <v>10341</v>
      </c>
    </row>
    <row r="1700" spans="1:6" x14ac:dyDescent="0.25">
      <c r="A1700" t="s">
        <v>1227</v>
      </c>
      <c r="B1700" t="s">
        <v>3124</v>
      </c>
      <c r="C1700" s="20">
        <v>2103</v>
      </c>
      <c r="D1700" t="s">
        <v>5741</v>
      </c>
      <c r="E1700" s="10" t="s">
        <v>4241</v>
      </c>
      <c r="F1700" s="10" t="s">
        <v>10342</v>
      </c>
    </row>
    <row r="1701" spans="1:6" x14ac:dyDescent="0.25">
      <c r="A1701" t="s">
        <v>1228</v>
      </c>
      <c r="B1701" t="s">
        <v>3123</v>
      </c>
      <c r="C1701" s="20">
        <v>1411</v>
      </c>
      <c r="D1701" t="s">
        <v>5742</v>
      </c>
      <c r="E1701" s="10" t="s">
        <v>8108</v>
      </c>
      <c r="F1701" s="10" t="s">
        <v>10343</v>
      </c>
    </row>
    <row r="1702" spans="1:6" x14ac:dyDescent="0.25">
      <c r="A1702" t="s">
        <v>1229</v>
      </c>
      <c r="B1702" t="s">
        <v>3124</v>
      </c>
      <c r="C1702" s="20">
        <v>149</v>
      </c>
      <c r="D1702" t="s">
        <v>5743</v>
      </c>
      <c r="E1702" s="10" t="s">
        <v>4241</v>
      </c>
      <c r="F1702" s="10" t="s">
        <v>10344</v>
      </c>
    </row>
    <row r="1703" spans="1:6" x14ac:dyDescent="0.25">
      <c r="A1703" t="s">
        <v>1230</v>
      </c>
      <c r="B1703" t="s">
        <v>3124</v>
      </c>
      <c r="C1703" s="20">
        <v>2815</v>
      </c>
      <c r="D1703" t="s">
        <v>5744</v>
      </c>
      <c r="E1703" s="10" t="s">
        <v>4241</v>
      </c>
      <c r="F1703" s="10" t="s">
        <v>10345</v>
      </c>
    </row>
    <row r="1704" spans="1:6" x14ac:dyDescent="0.25">
      <c r="A1704" t="s">
        <v>1231</v>
      </c>
      <c r="B1704" t="s">
        <v>3124</v>
      </c>
      <c r="C1704" s="20">
        <v>1592</v>
      </c>
      <c r="D1704" t="s">
        <v>5745</v>
      </c>
      <c r="E1704" s="10" t="s">
        <v>4241</v>
      </c>
      <c r="F1704" s="10" t="s">
        <v>10346</v>
      </c>
    </row>
    <row r="1705" spans="1:6" x14ac:dyDescent="0.25">
      <c r="A1705" t="s">
        <v>1232</v>
      </c>
      <c r="B1705" t="s">
        <v>3123</v>
      </c>
      <c r="C1705" s="20">
        <v>2493</v>
      </c>
      <c r="D1705" t="s">
        <v>5746</v>
      </c>
      <c r="E1705" s="10" t="s">
        <v>8109</v>
      </c>
      <c r="F1705" s="10" t="s">
        <v>10347</v>
      </c>
    </row>
    <row r="1706" spans="1:6" x14ac:dyDescent="0.25">
      <c r="A1706" t="s">
        <v>1233</v>
      </c>
      <c r="B1706" t="s">
        <v>3124</v>
      </c>
      <c r="C1706" s="20">
        <v>3337</v>
      </c>
      <c r="D1706" t="s">
        <v>5747</v>
      </c>
      <c r="E1706" s="10" t="s">
        <v>8110</v>
      </c>
      <c r="F1706" s="10" t="s">
        <v>10348</v>
      </c>
    </row>
    <row r="1707" spans="1:6" x14ac:dyDescent="0.25">
      <c r="A1707" t="s">
        <v>1234</v>
      </c>
      <c r="B1707" t="s">
        <v>3124</v>
      </c>
      <c r="C1707" s="20">
        <v>873</v>
      </c>
      <c r="D1707" t="s">
        <v>5748</v>
      </c>
      <c r="E1707" s="10" t="s">
        <v>4241</v>
      </c>
      <c r="F1707" s="10" t="s">
        <v>9244</v>
      </c>
    </row>
    <row r="1708" spans="1:6" x14ac:dyDescent="0.25">
      <c r="A1708" t="s">
        <v>1247</v>
      </c>
      <c r="B1708" t="s">
        <v>3124</v>
      </c>
      <c r="C1708" s="20">
        <v>2179</v>
      </c>
      <c r="D1708" t="s">
        <v>5749</v>
      </c>
      <c r="E1708" s="10" t="s">
        <v>4241</v>
      </c>
      <c r="F1708" s="10" t="s">
        <v>10349</v>
      </c>
    </row>
    <row r="1709" spans="1:6" x14ac:dyDescent="0.25">
      <c r="A1709" t="s">
        <v>3526</v>
      </c>
      <c r="B1709" t="s">
        <v>3123</v>
      </c>
      <c r="C1709" s="20">
        <v>145</v>
      </c>
      <c r="D1709" t="s">
        <v>5750</v>
      </c>
      <c r="E1709" s="10" t="s">
        <v>4951</v>
      </c>
      <c r="F1709" s="10" t="s">
        <v>10350</v>
      </c>
    </row>
    <row r="1710" spans="1:6" x14ac:dyDescent="0.25">
      <c r="A1710" t="s">
        <v>1235</v>
      </c>
      <c r="B1710" t="s">
        <v>3124</v>
      </c>
      <c r="C1710" s="20">
        <v>1890</v>
      </c>
      <c r="D1710" t="s">
        <v>5751</v>
      </c>
      <c r="E1710" s="10" t="s">
        <v>4241</v>
      </c>
      <c r="F1710" s="10" t="s">
        <v>10351</v>
      </c>
    </row>
    <row r="1711" spans="1:6" x14ac:dyDescent="0.25">
      <c r="A1711" t="s">
        <v>1236</v>
      </c>
      <c r="B1711" t="s">
        <v>3123</v>
      </c>
      <c r="C1711" s="20">
        <v>4774</v>
      </c>
      <c r="D1711" t="s">
        <v>5752</v>
      </c>
      <c r="E1711" s="10" t="s">
        <v>7866</v>
      </c>
      <c r="F1711" s="10" t="s">
        <v>10352</v>
      </c>
    </row>
    <row r="1712" spans="1:6" x14ac:dyDescent="0.25">
      <c r="A1712" t="s">
        <v>1237</v>
      </c>
      <c r="B1712" t="s">
        <v>3124</v>
      </c>
      <c r="C1712" s="20">
        <v>4349</v>
      </c>
      <c r="D1712" t="s">
        <v>5753</v>
      </c>
      <c r="E1712" s="10" t="s">
        <v>4241</v>
      </c>
      <c r="F1712" s="10" t="s">
        <v>10353</v>
      </c>
    </row>
    <row r="1713" spans="1:6" x14ac:dyDescent="0.25">
      <c r="A1713" t="s">
        <v>1238</v>
      </c>
      <c r="B1713" t="s">
        <v>3123</v>
      </c>
      <c r="C1713" s="20">
        <v>214</v>
      </c>
      <c r="D1713" t="s">
        <v>5754</v>
      </c>
      <c r="E1713" s="10" t="s">
        <v>4241</v>
      </c>
      <c r="F1713" s="10" t="s">
        <v>10354</v>
      </c>
    </row>
    <row r="1714" spans="1:6" x14ac:dyDescent="0.25">
      <c r="A1714" t="s">
        <v>1239</v>
      </c>
      <c r="B1714" t="s">
        <v>3124</v>
      </c>
      <c r="C1714" s="20">
        <v>1019</v>
      </c>
      <c r="D1714" t="s">
        <v>5755</v>
      </c>
      <c r="E1714" s="10" t="s">
        <v>4241</v>
      </c>
      <c r="F1714" s="10" t="s">
        <v>10355</v>
      </c>
    </row>
    <row r="1715" spans="1:6" x14ac:dyDescent="0.25">
      <c r="A1715" t="s">
        <v>1240</v>
      </c>
      <c r="B1715" t="s">
        <v>3123</v>
      </c>
      <c r="C1715" s="20">
        <v>4380</v>
      </c>
      <c r="D1715" t="s">
        <v>5756</v>
      </c>
      <c r="E1715" s="10" t="s">
        <v>6425</v>
      </c>
      <c r="F1715" s="10" t="s">
        <v>10356</v>
      </c>
    </row>
    <row r="1716" spans="1:6" x14ac:dyDescent="0.25">
      <c r="A1716" t="s">
        <v>1241</v>
      </c>
      <c r="B1716" t="s">
        <v>3123</v>
      </c>
      <c r="C1716" s="20">
        <v>4119</v>
      </c>
      <c r="D1716" t="s">
        <v>5757</v>
      </c>
      <c r="E1716" s="10" t="s">
        <v>8111</v>
      </c>
      <c r="F1716" s="10" t="s">
        <v>10357</v>
      </c>
    </row>
    <row r="1717" spans="1:6" x14ac:dyDescent="0.25">
      <c r="A1717" t="s">
        <v>1242</v>
      </c>
      <c r="B1717" t="s">
        <v>3124</v>
      </c>
      <c r="C1717" s="20">
        <v>6685</v>
      </c>
      <c r="D1717" t="s">
        <v>5758</v>
      </c>
      <c r="E1717" s="10" t="s">
        <v>4241</v>
      </c>
      <c r="F1717" s="10" t="s">
        <v>10358</v>
      </c>
    </row>
    <row r="1718" spans="1:6" x14ac:dyDescent="0.25">
      <c r="A1718" t="s">
        <v>3527</v>
      </c>
      <c r="B1718" t="s">
        <v>3123</v>
      </c>
      <c r="C1718" s="20">
        <v>187</v>
      </c>
      <c r="D1718" t="s">
        <v>5759</v>
      </c>
      <c r="E1718" s="10" t="s">
        <v>8112</v>
      </c>
      <c r="F1718" s="10" t="s">
        <v>10359</v>
      </c>
    </row>
    <row r="1719" spans="1:6" x14ac:dyDescent="0.25">
      <c r="A1719" t="s">
        <v>1243</v>
      </c>
      <c r="B1719" t="s">
        <v>3123</v>
      </c>
      <c r="C1719" s="20">
        <v>2221</v>
      </c>
      <c r="D1719" t="s">
        <v>5150</v>
      </c>
      <c r="E1719" s="10" t="s">
        <v>8113</v>
      </c>
      <c r="F1719" s="10" t="s">
        <v>10360</v>
      </c>
    </row>
    <row r="1720" spans="1:6" x14ac:dyDescent="0.25">
      <c r="A1720" t="s">
        <v>1244</v>
      </c>
      <c r="B1720" t="s">
        <v>3124</v>
      </c>
      <c r="C1720" s="20">
        <v>2091</v>
      </c>
      <c r="D1720" t="s">
        <v>5760</v>
      </c>
      <c r="E1720" s="10" t="s">
        <v>4241</v>
      </c>
      <c r="F1720" s="10" t="s">
        <v>10361</v>
      </c>
    </row>
    <row r="1721" spans="1:6" x14ac:dyDescent="0.25">
      <c r="A1721" t="s">
        <v>4053</v>
      </c>
      <c r="B1721" t="s">
        <v>3124</v>
      </c>
      <c r="C1721" s="20"/>
      <c r="D1721" t="s">
        <v>12104</v>
      </c>
      <c r="E1721" s="10" t="s">
        <v>12104</v>
      </c>
      <c r="F1721" s="10" t="s">
        <v>12104</v>
      </c>
    </row>
    <row r="1722" spans="1:6" x14ac:dyDescent="0.25">
      <c r="A1722" t="s">
        <v>1245</v>
      </c>
      <c r="B1722" t="s">
        <v>3124</v>
      </c>
      <c r="C1722" s="20">
        <v>3858</v>
      </c>
      <c r="D1722" t="s">
        <v>5761</v>
      </c>
      <c r="E1722" s="10" t="s">
        <v>4241</v>
      </c>
      <c r="F1722" s="10" t="s">
        <v>10362</v>
      </c>
    </row>
    <row r="1723" spans="1:6" x14ac:dyDescent="0.25">
      <c r="A1723" t="s">
        <v>1246</v>
      </c>
      <c r="B1723" t="s">
        <v>3124</v>
      </c>
      <c r="C1723" s="20">
        <v>10</v>
      </c>
      <c r="D1723" t="s">
        <v>5762</v>
      </c>
      <c r="E1723" s="10" t="s">
        <v>4241</v>
      </c>
      <c r="F1723" s="10" t="s">
        <v>10363</v>
      </c>
    </row>
    <row r="1724" spans="1:6" x14ac:dyDescent="0.25">
      <c r="A1724" t="s">
        <v>1248</v>
      </c>
      <c r="B1724" t="s">
        <v>3124</v>
      </c>
      <c r="C1724" s="20">
        <v>3447</v>
      </c>
      <c r="D1724" t="s">
        <v>5763</v>
      </c>
      <c r="E1724" s="10" t="s">
        <v>4241</v>
      </c>
      <c r="F1724" s="10" t="s">
        <v>10364</v>
      </c>
    </row>
    <row r="1725" spans="1:6" x14ac:dyDescent="0.25">
      <c r="A1725" t="s">
        <v>1250</v>
      </c>
      <c r="B1725" t="s">
        <v>3124</v>
      </c>
      <c r="C1725" s="20">
        <v>5877</v>
      </c>
      <c r="D1725" t="s">
        <v>5764</v>
      </c>
      <c r="E1725" s="10" t="s">
        <v>4241</v>
      </c>
      <c r="F1725" s="10" t="s">
        <v>10365</v>
      </c>
    </row>
    <row r="1726" spans="1:6" x14ac:dyDescent="0.25">
      <c r="A1726" t="s">
        <v>1249</v>
      </c>
      <c r="B1726" t="s">
        <v>3123</v>
      </c>
      <c r="C1726" s="20">
        <v>3728</v>
      </c>
      <c r="D1726" t="s">
        <v>5765</v>
      </c>
      <c r="E1726" s="10" t="s">
        <v>8114</v>
      </c>
      <c r="F1726" s="10" t="s">
        <v>9280</v>
      </c>
    </row>
    <row r="1727" spans="1:6" x14ac:dyDescent="0.25">
      <c r="A1727" t="s">
        <v>1251</v>
      </c>
      <c r="B1727" t="s">
        <v>3123</v>
      </c>
      <c r="C1727" s="20">
        <v>2751</v>
      </c>
      <c r="D1727" t="s">
        <v>5766</v>
      </c>
      <c r="E1727" s="10" t="s">
        <v>8013</v>
      </c>
      <c r="F1727" s="10" t="s">
        <v>10366</v>
      </c>
    </row>
    <row r="1728" spans="1:6" x14ac:dyDescent="0.25">
      <c r="A1728" t="s">
        <v>3528</v>
      </c>
      <c r="B1728" t="s">
        <v>3123</v>
      </c>
      <c r="C1728" s="20">
        <v>47</v>
      </c>
      <c r="D1728" t="s">
        <v>5767</v>
      </c>
      <c r="E1728" s="10" t="s">
        <v>4241</v>
      </c>
      <c r="F1728" s="10" t="s">
        <v>5571</v>
      </c>
    </row>
    <row r="1729" spans="1:6" x14ac:dyDescent="0.25">
      <c r="A1729" t="s">
        <v>1252</v>
      </c>
      <c r="B1729" t="s">
        <v>3124</v>
      </c>
      <c r="C1729" s="20">
        <v>41</v>
      </c>
      <c r="D1729" t="s">
        <v>5768</v>
      </c>
      <c r="E1729" s="10" t="s">
        <v>4241</v>
      </c>
      <c r="F1729" s="10" t="s">
        <v>10367</v>
      </c>
    </row>
    <row r="1730" spans="1:6" x14ac:dyDescent="0.25">
      <c r="A1730" t="s">
        <v>1253</v>
      </c>
      <c r="B1730" t="s">
        <v>3124</v>
      </c>
      <c r="C1730" s="20">
        <v>65290</v>
      </c>
      <c r="D1730" t="s">
        <v>5769</v>
      </c>
      <c r="E1730" s="10" t="s">
        <v>4241</v>
      </c>
      <c r="F1730" s="10" t="s">
        <v>9520</v>
      </c>
    </row>
    <row r="1731" spans="1:6" x14ac:dyDescent="0.25">
      <c r="A1731" t="s">
        <v>1254</v>
      </c>
      <c r="B1731" t="s">
        <v>3124</v>
      </c>
      <c r="C1731" s="20">
        <v>544</v>
      </c>
      <c r="D1731" t="s">
        <v>5770</v>
      </c>
      <c r="E1731" s="10" t="s">
        <v>4241</v>
      </c>
      <c r="F1731" s="10" t="s">
        <v>10368</v>
      </c>
    </row>
    <row r="1732" spans="1:6" x14ac:dyDescent="0.25">
      <c r="A1732" t="s">
        <v>1255</v>
      </c>
      <c r="B1732" t="s">
        <v>3124</v>
      </c>
      <c r="C1732" s="20">
        <v>531</v>
      </c>
      <c r="D1732" t="s">
        <v>5771</v>
      </c>
      <c r="E1732" s="10" t="s">
        <v>4241</v>
      </c>
      <c r="F1732" s="10" t="s">
        <v>10369</v>
      </c>
    </row>
    <row r="1733" spans="1:6" x14ac:dyDescent="0.25">
      <c r="A1733" t="s">
        <v>1256</v>
      </c>
      <c r="B1733" t="s">
        <v>3124</v>
      </c>
      <c r="C1733" s="20">
        <v>2860</v>
      </c>
      <c r="D1733" t="s">
        <v>5772</v>
      </c>
      <c r="E1733" s="10" t="s">
        <v>4241</v>
      </c>
      <c r="F1733" s="10" t="s">
        <v>10370</v>
      </c>
    </row>
    <row r="1734" spans="1:6" x14ac:dyDescent="0.25">
      <c r="A1734" t="s">
        <v>1257</v>
      </c>
      <c r="B1734" t="s">
        <v>3124</v>
      </c>
      <c r="C1734" s="20">
        <v>2663</v>
      </c>
      <c r="D1734" t="s">
        <v>5773</v>
      </c>
      <c r="E1734" s="10" t="s">
        <v>4241</v>
      </c>
      <c r="F1734" s="10" t="s">
        <v>10371</v>
      </c>
    </row>
    <row r="1735" spans="1:6" x14ac:dyDescent="0.25">
      <c r="A1735" t="s">
        <v>1258</v>
      </c>
      <c r="B1735" t="s">
        <v>3124</v>
      </c>
      <c r="C1735" s="20">
        <v>650</v>
      </c>
      <c r="D1735" t="s">
        <v>5774</v>
      </c>
      <c r="E1735" s="10" t="s">
        <v>4241</v>
      </c>
      <c r="F1735" s="10" t="s">
        <v>10372</v>
      </c>
    </row>
    <row r="1736" spans="1:6" x14ac:dyDescent="0.25">
      <c r="A1736" t="s">
        <v>1259</v>
      </c>
      <c r="B1736" t="s">
        <v>3124</v>
      </c>
      <c r="C1736" s="20">
        <v>983</v>
      </c>
      <c r="D1736" t="s">
        <v>5775</v>
      </c>
      <c r="E1736" s="10" t="s">
        <v>4241</v>
      </c>
      <c r="F1736" s="10" t="s">
        <v>10373</v>
      </c>
    </row>
    <row r="1737" spans="1:6" x14ac:dyDescent="0.25">
      <c r="A1737" t="s">
        <v>1260</v>
      </c>
      <c r="B1737" t="s">
        <v>3123</v>
      </c>
      <c r="C1737" s="20">
        <v>4605</v>
      </c>
      <c r="D1737" t="s">
        <v>5776</v>
      </c>
      <c r="E1737" s="10" t="s">
        <v>8115</v>
      </c>
      <c r="F1737" s="10" t="s">
        <v>10374</v>
      </c>
    </row>
    <row r="1738" spans="1:6" x14ac:dyDescent="0.25">
      <c r="A1738" t="s">
        <v>1261</v>
      </c>
      <c r="B1738" t="s">
        <v>3124</v>
      </c>
      <c r="C1738" s="20">
        <v>3906</v>
      </c>
      <c r="D1738" t="s">
        <v>5777</v>
      </c>
      <c r="E1738" s="10" t="s">
        <v>4241</v>
      </c>
      <c r="F1738" s="10" t="s">
        <v>10375</v>
      </c>
    </row>
    <row r="1739" spans="1:6" x14ac:dyDescent="0.25">
      <c r="A1739" t="s">
        <v>3529</v>
      </c>
      <c r="B1739" t="s">
        <v>3123</v>
      </c>
      <c r="C1739" s="20">
        <v>706</v>
      </c>
      <c r="D1739" t="s">
        <v>5778</v>
      </c>
      <c r="E1739" s="10" t="s">
        <v>7403</v>
      </c>
      <c r="F1739" s="10" t="s">
        <v>4957</v>
      </c>
    </row>
    <row r="1740" spans="1:6" x14ac:dyDescent="0.25">
      <c r="A1740" t="s">
        <v>1262</v>
      </c>
      <c r="B1740" t="s">
        <v>3123</v>
      </c>
      <c r="C1740" s="20">
        <v>1812</v>
      </c>
      <c r="D1740" t="s">
        <v>5780</v>
      </c>
      <c r="E1740" s="10" t="s">
        <v>8117</v>
      </c>
      <c r="F1740" s="10" t="s">
        <v>10378</v>
      </c>
    </row>
    <row r="1741" spans="1:6" x14ac:dyDescent="0.25">
      <c r="A1741" t="s">
        <v>1262</v>
      </c>
      <c r="B1741" t="s">
        <v>3123</v>
      </c>
      <c r="C1741" s="20">
        <v>2347</v>
      </c>
      <c r="D1741" t="s">
        <v>4676</v>
      </c>
      <c r="E1741" s="10" t="s">
        <v>8116</v>
      </c>
      <c r="F1741" s="10" t="s">
        <v>10377</v>
      </c>
    </row>
    <row r="1742" spans="1:6" x14ac:dyDescent="0.25">
      <c r="A1742" t="s">
        <v>1262</v>
      </c>
      <c r="B1742" t="s">
        <v>3124</v>
      </c>
      <c r="C1742" s="20">
        <v>643</v>
      </c>
      <c r="D1742" t="s">
        <v>5779</v>
      </c>
      <c r="E1742" s="10" t="s">
        <v>4241</v>
      </c>
      <c r="F1742" s="10" t="s">
        <v>10376</v>
      </c>
    </row>
    <row r="1743" spans="1:6" x14ac:dyDescent="0.25">
      <c r="A1743" t="s">
        <v>1263</v>
      </c>
      <c r="B1743" t="s">
        <v>3124</v>
      </c>
      <c r="C1743" s="20">
        <v>10989</v>
      </c>
      <c r="D1743" t="s">
        <v>5781</v>
      </c>
      <c r="E1743" s="10" t="s">
        <v>4241</v>
      </c>
      <c r="F1743" s="10" t="s">
        <v>10379</v>
      </c>
    </row>
    <row r="1744" spans="1:6" x14ac:dyDescent="0.25">
      <c r="A1744" t="s">
        <v>3530</v>
      </c>
      <c r="B1744" t="s">
        <v>3123</v>
      </c>
      <c r="C1744" s="20">
        <v>535</v>
      </c>
      <c r="D1744" t="s">
        <v>5782</v>
      </c>
      <c r="E1744" s="10" t="s">
        <v>8118</v>
      </c>
      <c r="F1744" s="10" t="s">
        <v>10380</v>
      </c>
    </row>
    <row r="1745" spans="1:6" x14ac:dyDescent="0.25">
      <c r="A1745" t="s">
        <v>1264</v>
      </c>
      <c r="B1745" t="s">
        <v>3124</v>
      </c>
      <c r="C1745" s="20">
        <v>2589</v>
      </c>
      <c r="D1745" t="s">
        <v>5783</v>
      </c>
      <c r="E1745" s="10" t="s">
        <v>4241</v>
      </c>
      <c r="F1745" s="10" t="s">
        <v>10381</v>
      </c>
    </row>
    <row r="1746" spans="1:6" x14ac:dyDescent="0.25">
      <c r="A1746" t="s">
        <v>1265</v>
      </c>
      <c r="B1746" t="s">
        <v>3124</v>
      </c>
      <c r="C1746" s="20">
        <v>1715</v>
      </c>
      <c r="D1746" t="s">
        <v>5784</v>
      </c>
      <c r="E1746" s="10" t="s">
        <v>4241</v>
      </c>
      <c r="F1746" s="10" t="s">
        <v>10382</v>
      </c>
    </row>
    <row r="1747" spans="1:6" x14ac:dyDescent="0.25">
      <c r="A1747" t="s">
        <v>4054</v>
      </c>
      <c r="B1747" t="s">
        <v>3124</v>
      </c>
      <c r="C1747" s="20">
        <v>238</v>
      </c>
      <c r="D1747" t="s">
        <v>12104</v>
      </c>
      <c r="E1747" s="10" t="s">
        <v>12104</v>
      </c>
      <c r="F1747" s="10" t="s">
        <v>12104</v>
      </c>
    </row>
    <row r="1748" spans="1:6" x14ac:dyDescent="0.25">
      <c r="A1748" t="s">
        <v>4055</v>
      </c>
      <c r="B1748" t="s">
        <v>3124</v>
      </c>
      <c r="C1748" s="20">
        <v>375</v>
      </c>
      <c r="D1748" t="s">
        <v>12104</v>
      </c>
      <c r="E1748" s="10" t="s">
        <v>12104</v>
      </c>
      <c r="F1748" s="10" t="s">
        <v>12104</v>
      </c>
    </row>
    <row r="1749" spans="1:6" x14ac:dyDescent="0.25">
      <c r="A1749" t="s">
        <v>1266</v>
      </c>
      <c r="B1749" t="s">
        <v>3123</v>
      </c>
      <c r="C1749" s="20">
        <v>4153</v>
      </c>
      <c r="D1749" t="s">
        <v>5785</v>
      </c>
      <c r="E1749" s="10" t="s">
        <v>8119</v>
      </c>
      <c r="F1749" s="10" t="s">
        <v>10383</v>
      </c>
    </row>
    <row r="1750" spans="1:6" x14ac:dyDescent="0.25">
      <c r="A1750" t="s">
        <v>1267</v>
      </c>
      <c r="B1750" t="s">
        <v>3124</v>
      </c>
      <c r="C1750" s="20">
        <v>4444</v>
      </c>
      <c r="D1750" t="s">
        <v>5786</v>
      </c>
      <c r="E1750" s="10" t="s">
        <v>4241</v>
      </c>
      <c r="F1750" s="10" t="s">
        <v>10384</v>
      </c>
    </row>
    <row r="1751" spans="1:6" x14ac:dyDescent="0.25">
      <c r="A1751" t="s">
        <v>1268</v>
      </c>
      <c r="B1751" t="s">
        <v>3123</v>
      </c>
      <c r="C1751" s="20">
        <v>244</v>
      </c>
      <c r="D1751" t="s">
        <v>5277</v>
      </c>
      <c r="E1751" s="10" t="s">
        <v>4241</v>
      </c>
      <c r="F1751" s="10" t="s">
        <v>10385</v>
      </c>
    </row>
    <row r="1752" spans="1:6" x14ac:dyDescent="0.25">
      <c r="A1752" t="s">
        <v>1269</v>
      </c>
      <c r="B1752" t="s">
        <v>3124</v>
      </c>
      <c r="C1752" s="20">
        <v>73</v>
      </c>
      <c r="D1752" t="s">
        <v>5787</v>
      </c>
      <c r="E1752" s="10" t="s">
        <v>8120</v>
      </c>
      <c r="F1752" s="10" t="s">
        <v>10386</v>
      </c>
    </row>
    <row r="1753" spans="1:6" x14ac:dyDescent="0.25">
      <c r="A1753" t="s">
        <v>3531</v>
      </c>
      <c r="B1753" t="s">
        <v>3123</v>
      </c>
      <c r="C1753" s="20">
        <v>608</v>
      </c>
      <c r="D1753" t="s">
        <v>5788</v>
      </c>
      <c r="E1753" s="10" t="s">
        <v>8121</v>
      </c>
      <c r="F1753" s="10" t="s">
        <v>7176</v>
      </c>
    </row>
    <row r="1754" spans="1:6" x14ac:dyDescent="0.25">
      <c r="A1754" t="s">
        <v>1271</v>
      </c>
      <c r="B1754" t="s">
        <v>3124</v>
      </c>
      <c r="C1754" s="20">
        <v>1317</v>
      </c>
      <c r="D1754" t="s">
        <v>5789</v>
      </c>
      <c r="E1754" s="10" t="s">
        <v>4241</v>
      </c>
      <c r="F1754" s="10" t="s">
        <v>10387</v>
      </c>
    </row>
    <row r="1755" spans="1:6" x14ac:dyDescent="0.25">
      <c r="A1755" t="s">
        <v>1272</v>
      </c>
      <c r="B1755" t="s">
        <v>3123</v>
      </c>
      <c r="C1755" s="20">
        <v>4478</v>
      </c>
      <c r="D1755" t="s">
        <v>5790</v>
      </c>
      <c r="E1755" s="10" t="s">
        <v>6955</v>
      </c>
      <c r="F1755" s="10" t="s">
        <v>10388</v>
      </c>
    </row>
    <row r="1756" spans="1:6" x14ac:dyDescent="0.25">
      <c r="A1756" t="s">
        <v>1273</v>
      </c>
      <c r="B1756" t="s">
        <v>3124</v>
      </c>
      <c r="C1756" s="20">
        <v>927</v>
      </c>
      <c r="D1756" t="s">
        <v>5791</v>
      </c>
      <c r="E1756" s="10" t="s">
        <v>4241</v>
      </c>
      <c r="F1756" s="10" t="s">
        <v>10389</v>
      </c>
    </row>
    <row r="1757" spans="1:6" x14ac:dyDescent="0.25">
      <c r="A1757" t="s">
        <v>1274</v>
      </c>
      <c r="B1757" t="s">
        <v>3124</v>
      </c>
      <c r="C1757" s="20">
        <v>4415</v>
      </c>
      <c r="D1757" t="s">
        <v>5792</v>
      </c>
      <c r="E1757" s="10" t="s">
        <v>4241</v>
      </c>
      <c r="F1757" s="10" t="s">
        <v>10390</v>
      </c>
    </row>
    <row r="1758" spans="1:6" x14ac:dyDescent="0.25">
      <c r="A1758" t="s">
        <v>1275</v>
      </c>
      <c r="B1758" t="s">
        <v>3123</v>
      </c>
      <c r="C1758" s="20">
        <v>47665</v>
      </c>
      <c r="D1758" t="s">
        <v>5793</v>
      </c>
      <c r="E1758" s="10" t="s">
        <v>8122</v>
      </c>
      <c r="F1758" s="10" t="s">
        <v>10391</v>
      </c>
    </row>
    <row r="1759" spans="1:6" x14ac:dyDescent="0.25">
      <c r="A1759" t="s">
        <v>1276</v>
      </c>
      <c r="B1759" t="s">
        <v>3123</v>
      </c>
      <c r="C1759" s="20">
        <v>16582</v>
      </c>
      <c r="D1759" t="s">
        <v>5794</v>
      </c>
      <c r="E1759" s="10" t="s">
        <v>8123</v>
      </c>
      <c r="F1759" s="10" t="s">
        <v>10392</v>
      </c>
    </row>
    <row r="1760" spans="1:6" x14ac:dyDescent="0.25">
      <c r="A1760" t="s">
        <v>1277</v>
      </c>
      <c r="B1760" t="s">
        <v>3123</v>
      </c>
      <c r="C1760" s="20">
        <v>4852</v>
      </c>
      <c r="D1760" t="s">
        <v>5795</v>
      </c>
      <c r="E1760" s="10" t="s">
        <v>8124</v>
      </c>
      <c r="F1760" s="10" t="s">
        <v>7102</v>
      </c>
    </row>
    <row r="1761" spans="1:6" x14ac:dyDescent="0.25">
      <c r="A1761" t="s">
        <v>1278</v>
      </c>
      <c r="B1761" t="s">
        <v>3124</v>
      </c>
      <c r="C1761" s="20">
        <v>171</v>
      </c>
      <c r="D1761" t="s">
        <v>5796</v>
      </c>
      <c r="E1761" s="10" t="s">
        <v>4241</v>
      </c>
      <c r="F1761" s="10" t="s">
        <v>10393</v>
      </c>
    </row>
    <row r="1762" spans="1:6" x14ac:dyDescent="0.25">
      <c r="A1762" t="s">
        <v>1279</v>
      </c>
      <c r="B1762" t="s">
        <v>3123</v>
      </c>
      <c r="C1762" s="20">
        <v>6587</v>
      </c>
      <c r="D1762" t="s">
        <v>5797</v>
      </c>
      <c r="E1762" s="10" t="s">
        <v>8125</v>
      </c>
      <c r="F1762" s="10" t="s">
        <v>10394</v>
      </c>
    </row>
    <row r="1763" spans="1:6" x14ac:dyDescent="0.25">
      <c r="A1763" t="s">
        <v>1280</v>
      </c>
      <c r="B1763" t="s">
        <v>3123</v>
      </c>
      <c r="C1763" s="20">
        <v>67</v>
      </c>
      <c r="D1763" t="s">
        <v>5798</v>
      </c>
      <c r="E1763" s="10" t="s">
        <v>8126</v>
      </c>
      <c r="F1763" s="10" t="s">
        <v>10395</v>
      </c>
    </row>
    <row r="1764" spans="1:6" x14ac:dyDescent="0.25">
      <c r="A1764" t="s">
        <v>1281</v>
      </c>
      <c r="B1764" t="s">
        <v>3124</v>
      </c>
      <c r="C1764" s="20">
        <v>1598</v>
      </c>
      <c r="D1764" t="s">
        <v>5799</v>
      </c>
      <c r="E1764" s="10" t="s">
        <v>4241</v>
      </c>
      <c r="F1764" s="10" t="s">
        <v>10396</v>
      </c>
    </row>
    <row r="1765" spans="1:6" x14ac:dyDescent="0.25">
      <c r="A1765" t="s">
        <v>1282</v>
      </c>
      <c r="B1765" t="s">
        <v>3123</v>
      </c>
      <c r="C1765" s="20">
        <v>3945</v>
      </c>
      <c r="D1765" t="s">
        <v>4740</v>
      </c>
      <c r="E1765" s="10" t="s">
        <v>8127</v>
      </c>
      <c r="F1765" s="10" t="s">
        <v>6298</v>
      </c>
    </row>
    <row r="1766" spans="1:6" x14ac:dyDescent="0.25">
      <c r="A1766" t="s">
        <v>3532</v>
      </c>
      <c r="B1766" t="s">
        <v>3123</v>
      </c>
      <c r="C1766" s="20">
        <v>567</v>
      </c>
      <c r="D1766" t="s">
        <v>5800</v>
      </c>
      <c r="E1766" s="10" t="s">
        <v>8128</v>
      </c>
      <c r="F1766" s="10" t="s">
        <v>10397</v>
      </c>
    </row>
    <row r="1767" spans="1:6" x14ac:dyDescent="0.25">
      <c r="A1767" t="s">
        <v>1283</v>
      </c>
      <c r="B1767" t="s">
        <v>3123</v>
      </c>
      <c r="C1767" s="20">
        <v>10758</v>
      </c>
      <c r="D1767" t="s">
        <v>5801</v>
      </c>
      <c r="E1767" s="10" t="s">
        <v>8129</v>
      </c>
      <c r="F1767" s="10" t="s">
        <v>10398</v>
      </c>
    </row>
    <row r="1768" spans="1:6" x14ac:dyDescent="0.25">
      <c r="A1768" t="s">
        <v>4056</v>
      </c>
      <c r="B1768" t="s">
        <v>3123</v>
      </c>
      <c r="C1768" s="20"/>
      <c r="D1768" t="s">
        <v>12104</v>
      </c>
      <c r="E1768" s="10" t="s">
        <v>12104</v>
      </c>
      <c r="F1768" s="10" t="s">
        <v>12104</v>
      </c>
    </row>
    <row r="1769" spans="1:6" x14ac:dyDescent="0.25">
      <c r="A1769" t="s">
        <v>1284</v>
      </c>
      <c r="B1769" t="s">
        <v>3123</v>
      </c>
      <c r="C1769" s="20">
        <v>135</v>
      </c>
      <c r="D1769" t="s">
        <v>5802</v>
      </c>
      <c r="E1769" s="10" t="s">
        <v>8130</v>
      </c>
      <c r="F1769" s="10" t="s">
        <v>10049</v>
      </c>
    </row>
    <row r="1770" spans="1:6" x14ac:dyDescent="0.25">
      <c r="A1770" t="s">
        <v>3533</v>
      </c>
      <c r="B1770" t="s">
        <v>3123</v>
      </c>
      <c r="C1770" s="20">
        <v>5833</v>
      </c>
      <c r="D1770" t="s">
        <v>5803</v>
      </c>
      <c r="E1770" s="10" t="s">
        <v>8131</v>
      </c>
      <c r="F1770" s="10" t="s">
        <v>10399</v>
      </c>
    </row>
    <row r="1771" spans="1:6" x14ac:dyDescent="0.25">
      <c r="A1771" t="s">
        <v>3534</v>
      </c>
      <c r="B1771" t="s">
        <v>3123</v>
      </c>
      <c r="C1771" s="20">
        <v>5451</v>
      </c>
      <c r="D1771" t="s">
        <v>5804</v>
      </c>
      <c r="E1771" s="10" t="s">
        <v>8132</v>
      </c>
      <c r="F1771" s="10" t="s">
        <v>10400</v>
      </c>
    </row>
    <row r="1772" spans="1:6" x14ac:dyDescent="0.25">
      <c r="A1772" t="s">
        <v>1285</v>
      </c>
      <c r="B1772" t="s">
        <v>3124</v>
      </c>
      <c r="C1772" s="20">
        <v>529</v>
      </c>
      <c r="D1772" t="s">
        <v>5805</v>
      </c>
      <c r="E1772" s="10" t="s">
        <v>4241</v>
      </c>
      <c r="F1772" s="10" t="s">
        <v>10401</v>
      </c>
    </row>
    <row r="1773" spans="1:6" x14ac:dyDescent="0.25">
      <c r="A1773" t="s">
        <v>4057</v>
      </c>
      <c r="B1773" t="s">
        <v>3124</v>
      </c>
      <c r="C1773" s="20">
        <v>546</v>
      </c>
      <c r="D1773" t="s">
        <v>12104</v>
      </c>
      <c r="E1773" s="10" t="s">
        <v>12104</v>
      </c>
      <c r="F1773" s="10" t="s">
        <v>12104</v>
      </c>
    </row>
    <row r="1774" spans="1:6" x14ac:dyDescent="0.25">
      <c r="A1774" t="s">
        <v>3535</v>
      </c>
      <c r="B1774" t="s">
        <v>3123</v>
      </c>
      <c r="C1774" s="20">
        <v>12995</v>
      </c>
      <c r="D1774" t="s">
        <v>5806</v>
      </c>
      <c r="E1774" s="10" t="s">
        <v>7042</v>
      </c>
      <c r="F1774" s="10" t="s">
        <v>10402</v>
      </c>
    </row>
    <row r="1775" spans="1:6" x14ac:dyDescent="0.25">
      <c r="A1775" t="s">
        <v>3536</v>
      </c>
      <c r="B1775" t="s">
        <v>3123</v>
      </c>
      <c r="C1775" s="20">
        <v>4138</v>
      </c>
      <c r="D1775" t="s">
        <v>5807</v>
      </c>
      <c r="E1775" s="10" t="s">
        <v>6838</v>
      </c>
      <c r="F1775" s="10" t="s">
        <v>10403</v>
      </c>
    </row>
    <row r="1776" spans="1:6" x14ac:dyDescent="0.25">
      <c r="A1776" t="s">
        <v>3537</v>
      </c>
      <c r="B1776" t="s">
        <v>3123</v>
      </c>
      <c r="C1776" s="20">
        <v>8385</v>
      </c>
      <c r="D1776" t="s">
        <v>5808</v>
      </c>
      <c r="E1776" s="10" t="s">
        <v>8133</v>
      </c>
      <c r="F1776" s="10" t="s">
        <v>6080</v>
      </c>
    </row>
    <row r="1777" spans="1:6" x14ac:dyDescent="0.25">
      <c r="A1777" t="s">
        <v>3538</v>
      </c>
      <c r="B1777" t="s">
        <v>3123</v>
      </c>
      <c r="C1777" s="20">
        <v>10642</v>
      </c>
      <c r="D1777" t="s">
        <v>5809</v>
      </c>
      <c r="E1777" s="10" t="s">
        <v>8134</v>
      </c>
      <c r="F1777" s="10" t="s">
        <v>10404</v>
      </c>
    </row>
    <row r="1778" spans="1:6" x14ac:dyDescent="0.25">
      <c r="A1778" t="s">
        <v>3539</v>
      </c>
      <c r="B1778" t="s">
        <v>3123</v>
      </c>
      <c r="C1778" s="20">
        <v>5813</v>
      </c>
      <c r="D1778" t="s">
        <v>5810</v>
      </c>
      <c r="E1778" s="10" t="s">
        <v>5111</v>
      </c>
      <c r="F1778" s="10" t="s">
        <v>10405</v>
      </c>
    </row>
    <row r="1779" spans="1:6" x14ac:dyDescent="0.25">
      <c r="A1779" t="s">
        <v>4058</v>
      </c>
      <c r="B1779" t="s">
        <v>3123</v>
      </c>
      <c r="C1779" s="20"/>
      <c r="D1779" t="s">
        <v>12104</v>
      </c>
      <c r="E1779" s="10" t="s">
        <v>12104</v>
      </c>
      <c r="F1779" s="10" t="s">
        <v>12104</v>
      </c>
    </row>
    <row r="1780" spans="1:6" x14ac:dyDescent="0.25">
      <c r="A1780" t="s">
        <v>1286</v>
      </c>
      <c r="B1780" t="s">
        <v>3124</v>
      </c>
      <c r="C1780" s="20">
        <v>704</v>
      </c>
      <c r="D1780" t="s">
        <v>5811</v>
      </c>
      <c r="E1780" s="10" t="s">
        <v>4241</v>
      </c>
      <c r="F1780" s="10" t="s">
        <v>10406</v>
      </c>
    </row>
    <row r="1781" spans="1:6" x14ac:dyDescent="0.25">
      <c r="A1781" t="s">
        <v>1287</v>
      </c>
      <c r="B1781" t="s">
        <v>3124</v>
      </c>
      <c r="C1781" s="20">
        <v>973</v>
      </c>
      <c r="D1781" t="s">
        <v>5812</v>
      </c>
      <c r="E1781" s="10" t="s">
        <v>4241</v>
      </c>
      <c r="F1781" s="10" t="s">
        <v>10407</v>
      </c>
    </row>
    <row r="1782" spans="1:6" x14ac:dyDescent="0.25">
      <c r="A1782" t="s">
        <v>1288</v>
      </c>
      <c r="B1782" t="s">
        <v>3123</v>
      </c>
      <c r="C1782" s="20">
        <v>2483</v>
      </c>
      <c r="D1782" t="s">
        <v>5813</v>
      </c>
      <c r="E1782" s="10" t="s">
        <v>8135</v>
      </c>
      <c r="F1782" s="10" t="s">
        <v>10408</v>
      </c>
    </row>
    <row r="1783" spans="1:6" x14ac:dyDescent="0.25">
      <c r="A1783" t="s">
        <v>1290</v>
      </c>
      <c r="B1783" t="s">
        <v>3123</v>
      </c>
      <c r="C1783" s="20">
        <v>2978</v>
      </c>
      <c r="D1783" t="s">
        <v>5814</v>
      </c>
      <c r="E1783" s="10" t="s">
        <v>8136</v>
      </c>
      <c r="F1783" s="10" t="s">
        <v>10409</v>
      </c>
    </row>
    <row r="1784" spans="1:6" x14ac:dyDescent="0.25">
      <c r="A1784" t="s">
        <v>1291</v>
      </c>
      <c r="B1784" t="s">
        <v>3123</v>
      </c>
      <c r="C1784" s="20">
        <v>1036</v>
      </c>
      <c r="D1784" t="s">
        <v>5815</v>
      </c>
      <c r="E1784" s="10" t="s">
        <v>8137</v>
      </c>
      <c r="F1784" s="10" t="s">
        <v>10410</v>
      </c>
    </row>
    <row r="1785" spans="1:6" x14ac:dyDescent="0.25">
      <c r="A1785" t="s">
        <v>1289</v>
      </c>
      <c r="B1785" t="s">
        <v>3123</v>
      </c>
      <c r="C1785" s="20">
        <v>29420</v>
      </c>
      <c r="D1785" t="s">
        <v>5816</v>
      </c>
      <c r="E1785" s="10" t="s">
        <v>8138</v>
      </c>
      <c r="F1785" s="10" t="s">
        <v>10411</v>
      </c>
    </row>
    <row r="1786" spans="1:6" x14ac:dyDescent="0.25">
      <c r="A1786" t="s">
        <v>1292</v>
      </c>
      <c r="B1786" t="s">
        <v>3123</v>
      </c>
      <c r="C1786" s="20">
        <v>2260</v>
      </c>
      <c r="D1786" t="s">
        <v>5817</v>
      </c>
      <c r="E1786" s="10" t="s">
        <v>8139</v>
      </c>
      <c r="F1786" s="10" t="s">
        <v>10412</v>
      </c>
    </row>
    <row r="1787" spans="1:6" x14ac:dyDescent="0.25">
      <c r="A1787" t="s">
        <v>1293</v>
      </c>
      <c r="B1787" t="s">
        <v>3123</v>
      </c>
      <c r="C1787" s="20">
        <v>1735</v>
      </c>
      <c r="D1787" t="s">
        <v>5818</v>
      </c>
      <c r="E1787" s="10" t="s">
        <v>7723</v>
      </c>
      <c r="F1787" s="10" t="s">
        <v>10413</v>
      </c>
    </row>
    <row r="1788" spans="1:6" x14ac:dyDescent="0.25">
      <c r="A1788" t="s">
        <v>1294</v>
      </c>
      <c r="B1788" t="s">
        <v>3123</v>
      </c>
      <c r="C1788" s="20">
        <v>3222</v>
      </c>
      <c r="D1788" t="s">
        <v>5819</v>
      </c>
      <c r="E1788" s="10" t="s">
        <v>8140</v>
      </c>
      <c r="F1788" s="10" t="s">
        <v>10414</v>
      </c>
    </row>
    <row r="1789" spans="1:6" x14ac:dyDescent="0.25">
      <c r="A1789" t="s">
        <v>1295</v>
      </c>
      <c r="B1789" t="s">
        <v>3123</v>
      </c>
      <c r="C1789" s="20">
        <v>9694</v>
      </c>
      <c r="D1789" t="s">
        <v>5820</v>
      </c>
      <c r="E1789" s="10" t="s">
        <v>8141</v>
      </c>
      <c r="F1789" s="10" t="s">
        <v>10415</v>
      </c>
    </row>
    <row r="1790" spans="1:6" x14ac:dyDescent="0.25">
      <c r="A1790" t="s">
        <v>1296</v>
      </c>
      <c r="B1790" t="s">
        <v>3124</v>
      </c>
      <c r="C1790" s="20">
        <v>146</v>
      </c>
      <c r="D1790" t="s">
        <v>5821</v>
      </c>
      <c r="E1790" s="10" t="s">
        <v>4241</v>
      </c>
      <c r="F1790" s="10" t="s">
        <v>10416</v>
      </c>
    </row>
    <row r="1791" spans="1:6" x14ac:dyDescent="0.25">
      <c r="A1791" t="s">
        <v>1297</v>
      </c>
      <c r="B1791" t="s">
        <v>3124</v>
      </c>
      <c r="C1791" s="20">
        <v>1262</v>
      </c>
      <c r="D1791" t="s">
        <v>5822</v>
      </c>
      <c r="E1791" s="10" t="s">
        <v>4241</v>
      </c>
      <c r="F1791" s="10" t="s">
        <v>10417</v>
      </c>
    </row>
    <row r="1792" spans="1:6" x14ac:dyDescent="0.25">
      <c r="A1792" t="s">
        <v>1298</v>
      </c>
      <c r="B1792" t="s">
        <v>3123</v>
      </c>
      <c r="C1792" s="20">
        <v>2316</v>
      </c>
      <c r="D1792" t="s">
        <v>5823</v>
      </c>
      <c r="E1792" s="10" t="s">
        <v>8142</v>
      </c>
      <c r="F1792" s="10" t="s">
        <v>10418</v>
      </c>
    </row>
    <row r="1793" spans="1:6" x14ac:dyDescent="0.25">
      <c r="A1793" t="s">
        <v>1299</v>
      </c>
      <c r="B1793" t="s">
        <v>3124</v>
      </c>
      <c r="C1793" s="20">
        <v>8238</v>
      </c>
      <c r="D1793" t="s">
        <v>5824</v>
      </c>
      <c r="E1793" s="10" t="s">
        <v>4241</v>
      </c>
      <c r="F1793" s="10" t="s">
        <v>10419</v>
      </c>
    </row>
    <row r="1794" spans="1:6" x14ac:dyDescent="0.25">
      <c r="A1794" t="s">
        <v>1300</v>
      </c>
      <c r="B1794" t="s">
        <v>3124</v>
      </c>
      <c r="C1794" s="20">
        <v>14802</v>
      </c>
      <c r="D1794" t="s">
        <v>5825</v>
      </c>
      <c r="E1794" s="10" t="s">
        <v>4241</v>
      </c>
      <c r="F1794" s="10" t="s">
        <v>10420</v>
      </c>
    </row>
    <row r="1795" spans="1:6" x14ac:dyDescent="0.25">
      <c r="A1795" t="s">
        <v>1301</v>
      </c>
      <c r="B1795" t="s">
        <v>3124</v>
      </c>
      <c r="C1795" s="20">
        <v>5431</v>
      </c>
      <c r="D1795" t="s">
        <v>5826</v>
      </c>
      <c r="E1795" s="10" t="s">
        <v>6059</v>
      </c>
      <c r="F1795" s="10" t="s">
        <v>10421</v>
      </c>
    </row>
    <row r="1796" spans="1:6" x14ac:dyDescent="0.25">
      <c r="A1796" t="s">
        <v>1302</v>
      </c>
      <c r="B1796" t="s">
        <v>3124</v>
      </c>
      <c r="C1796" s="20">
        <v>3914</v>
      </c>
      <c r="D1796" t="s">
        <v>5827</v>
      </c>
      <c r="E1796" s="10" t="s">
        <v>4241</v>
      </c>
      <c r="F1796" s="10" t="s">
        <v>10422</v>
      </c>
    </row>
    <row r="1797" spans="1:6" x14ac:dyDescent="0.25">
      <c r="A1797" t="s">
        <v>1303</v>
      </c>
      <c r="B1797" t="s">
        <v>3124</v>
      </c>
      <c r="C1797" s="20">
        <v>1590</v>
      </c>
      <c r="D1797" t="s">
        <v>5828</v>
      </c>
      <c r="E1797" s="10" t="s">
        <v>4241</v>
      </c>
      <c r="F1797" s="10" t="s">
        <v>10423</v>
      </c>
    </row>
    <row r="1798" spans="1:6" x14ac:dyDescent="0.25">
      <c r="A1798" t="s">
        <v>1304</v>
      </c>
      <c r="B1798" t="s">
        <v>3123</v>
      </c>
      <c r="C1798" s="20">
        <v>759</v>
      </c>
      <c r="D1798" t="s">
        <v>5829</v>
      </c>
      <c r="E1798" s="10" t="s">
        <v>8143</v>
      </c>
      <c r="F1798" s="10" t="s">
        <v>8276</v>
      </c>
    </row>
    <row r="1799" spans="1:6" x14ac:dyDescent="0.25">
      <c r="A1799" t="s">
        <v>1305</v>
      </c>
      <c r="B1799" t="s">
        <v>3123</v>
      </c>
      <c r="C1799" s="20">
        <v>1391</v>
      </c>
      <c r="D1799" t="s">
        <v>5150</v>
      </c>
      <c r="E1799" s="10" t="s">
        <v>8144</v>
      </c>
      <c r="F1799" s="10" t="s">
        <v>10424</v>
      </c>
    </row>
    <row r="1800" spans="1:6" x14ac:dyDescent="0.25">
      <c r="A1800" t="s">
        <v>1306</v>
      </c>
      <c r="B1800" t="s">
        <v>3124</v>
      </c>
      <c r="C1800" s="20">
        <v>2327</v>
      </c>
      <c r="D1800" t="s">
        <v>5830</v>
      </c>
      <c r="E1800" s="10" t="s">
        <v>4241</v>
      </c>
      <c r="F1800" s="10" t="s">
        <v>10425</v>
      </c>
    </row>
    <row r="1801" spans="1:6" x14ac:dyDescent="0.25">
      <c r="A1801" t="s">
        <v>3540</v>
      </c>
      <c r="B1801" t="s">
        <v>3124</v>
      </c>
      <c r="C1801" s="20">
        <v>650</v>
      </c>
      <c r="D1801" t="s">
        <v>5831</v>
      </c>
      <c r="E1801" s="10" t="s">
        <v>4241</v>
      </c>
      <c r="F1801" s="10" t="s">
        <v>10426</v>
      </c>
    </row>
    <row r="1802" spans="1:6" x14ac:dyDescent="0.25">
      <c r="A1802" t="s">
        <v>1307</v>
      </c>
      <c r="B1802" t="s">
        <v>3124</v>
      </c>
      <c r="C1802" s="20">
        <v>364</v>
      </c>
      <c r="D1802" t="s">
        <v>5832</v>
      </c>
      <c r="E1802" s="10" t="s">
        <v>4241</v>
      </c>
      <c r="F1802" s="10" t="s">
        <v>10427</v>
      </c>
    </row>
    <row r="1803" spans="1:6" x14ac:dyDescent="0.25">
      <c r="A1803" t="s">
        <v>1308</v>
      </c>
      <c r="B1803" t="s">
        <v>3124</v>
      </c>
      <c r="C1803" s="20">
        <v>75</v>
      </c>
      <c r="D1803" t="s">
        <v>5833</v>
      </c>
      <c r="E1803" s="10" t="s">
        <v>4241</v>
      </c>
      <c r="F1803" s="10" t="s">
        <v>10428</v>
      </c>
    </row>
    <row r="1804" spans="1:6" x14ac:dyDescent="0.25">
      <c r="A1804" t="s">
        <v>1309</v>
      </c>
      <c r="B1804" t="s">
        <v>3124</v>
      </c>
      <c r="C1804" s="20">
        <v>146</v>
      </c>
      <c r="D1804" t="s">
        <v>5834</v>
      </c>
      <c r="E1804" s="10" t="s">
        <v>4241</v>
      </c>
      <c r="F1804" s="10" t="s">
        <v>10429</v>
      </c>
    </row>
    <row r="1805" spans="1:6" x14ac:dyDescent="0.25">
      <c r="A1805" t="s">
        <v>1310</v>
      </c>
      <c r="B1805" t="s">
        <v>3123</v>
      </c>
      <c r="C1805" s="20">
        <v>3959</v>
      </c>
      <c r="D1805" t="s">
        <v>5835</v>
      </c>
      <c r="E1805" s="10" t="s">
        <v>8145</v>
      </c>
      <c r="F1805" s="10" t="s">
        <v>10430</v>
      </c>
    </row>
    <row r="1806" spans="1:6" x14ac:dyDescent="0.25">
      <c r="A1806" t="s">
        <v>1311</v>
      </c>
      <c r="B1806" t="s">
        <v>3124</v>
      </c>
      <c r="C1806" s="20">
        <v>1334</v>
      </c>
      <c r="D1806" t="s">
        <v>5836</v>
      </c>
      <c r="E1806" s="10" t="s">
        <v>4241</v>
      </c>
      <c r="F1806" s="10" t="s">
        <v>10431</v>
      </c>
    </row>
    <row r="1807" spans="1:6" x14ac:dyDescent="0.25">
      <c r="A1807" t="s">
        <v>1312</v>
      </c>
      <c r="B1807" t="s">
        <v>3124</v>
      </c>
      <c r="C1807" s="20">
        <v>2636</v>
      </c>
      <c r="D1807" t="s">
        <v>5837</v>
      </c>
      <c r="E1807" s="10" t="s">
        <v>4241</v>
      </c>
      <c r="F1807" s="10" t="s">
        <v>10432</v>
      </c>
    </row>
    <row r="1808" spans="1:6" x14ac:dyDescent="0.25">
      <c r="A1808" t="s">
        <v>3541</v>
      </c>
      <c r="B1808" t="s">
        <v>3123</v>
      </c>
      <c r="C1808" s="20">
        <v>1160</v>
      </c>
      <c r="D1808" t="s">
        <v>5838</v>
      </c>
      <c r="E1808" s="10" t="s">
        <v>8146</v>
      </c>
      <c r="F1808" s="10" t="s">
        <v>10433</v>
      </c>
    </row>
    <row r="1809" spans="1:6" x14ac:dyDescent="0.25">
      <c r="A1809" t="s">
        <v>1313</v>
      </c>
      <c r="B1809" t="s">
        <v>3124</v>
      </c>
      <c r="C1809" s="20">
        <v>2831</v>
      </c>
      <c r="D1809" t="s">
        <v>5839</v>
      </c>
      <c r="E1809" s="10" t="s">
        <v>4241</v>
      </c>
      <c r="F1809" s="10" t="s">
        <v>10434</v>
      </c>
    </row>
    <row r="1810" spans="1:6" x14ac:dyDescent="0.25">
      <c r="A1810" t="s">
        <v>1314</v>
      </c>
      <c r="B1810" t="s">
        <v>3124</v>
      </c>
      <c r="C1810" s="20">
        <v>724</v>
      </c>
      <c r="D1810" t="s">
        <v>5840</v>
      </c>
      <c r="E1810" s="10" t="s">
        <v>4241</v>
      </c>
      <c r="F1810" s="10" t="s">
        <v>10435</v>
      </c>
    </row>
    <row r="1811" spans="1:6" x14ac:dyDescent="0.25">
      <c r="A1811" t="s">
        <v>3542</v>
      </c>
      <c r="B1811" t="s">
        <v>3123</v>
      </c>
      <c r="C1811" s="20">
        <v>140</v>
      </c>
      <c r="D1811" t="s">
        <v>5841</v>
      </c>
      <c r="E1811" s="10" t="s">
        <v>4241</v>
      </c>
      <c r="F1811" s="10" t="s">
        <v>10436</v>
      </c>
    </row>
    <row r="1812" spans="1:6" x14ac:dyDescent="0.25">
      <c r="A1812" t="s">
        <v>1385</v>
      </c>
      <c r="B1812" t="s">
        <v>3124</v>
      </c>
      <c r="C1812" s="20">
        <v>7732</v>
      </c>
      <c r="D1812" t="s">
        <v>5842</v>
      </c>
      <c r="E1812" s="10" t="s">
        <v>4241</v>
      </c>
      <c r="F1812" s="10" t="s">
        <v>10437</v>
      </c>
    </row>
    <row r="1813" spans="1:6" x14ac:dyDescent="0.25">
      <c r="A1813" t="s">
        <v>1428</v>
      </c>
      <c r="B1813" t="s">
        <v>3124</v>
      </c>
      <c r="C1813" s="20">
        <v>1681</v>
      </c>
      <c r="D1813" t="s">
        <v>5843</v>
      </c>
      <c r="E1813" s="10" t="s">
        <v>4241</v>
      </c>
      <c r="F1813" s="10" t="s">
        <v>10438</v>
      </c>
    </row>
    <row r="1814" spans="1:6" x14ac:dyDescent="0.25">
      <c r="A1814" t="s">
        <v>1316</v>
      </c>
      <c r="B1814" t="s">
        <v>3124</v>
      </c>
      <c r="C1814" s="20">
        <v>159</v>
      </c>
      <c r="D1814" t="s">
        <v>5844</v>
      </c>
      <c r="E1814" s="10" t="s">
        <v>4241</v>
      </c>
      <c r="F1814" s="10" t="s">
        <v>10439</v>
      </c>
    </row>
    <row r="1815" spans="1:6" x14ac:dyDescent="0.25">
      <c r="A1815" t="s">
        <v>1318</v>
      </c>
      <c r="B1815" t="s">
        <v>3124</v>
      </c>
      <c r="C1815" s="20">
        <v>559</v>
      </c>
      <c r="D1815" t="s">
        <v>5845</v>
      </c>
      <c r="E1815" s="10" t="s">
        <v>4241</v>
      </c>
      <c r="F1815" s="10" t="s">
        <v>10440</v>
      </c>
    </row>
    <row r="1816" spans="1:6" x14ac:dyDescent="0.25">
      <c r="A1816" t="s">
        <v>1315</v>
      </c>
      <c r="B1816" t="s">
        <v>3124</v>
      </c>
      <c r="C1816" s="20">
        <v>2123</v>
      </c>
      <c r="D1816" t="s">
        <v>5846</v>
      </c>
      <c r="E1816" s="10" t="s">
        <v>4241</v>
      </c>
      <c r="F1816" s="10" t="s">
        <v>10441</v>
      </c>
    </row>
    <row r="1817" spans="1:6" x14ac:dyDescent="0.25">
      <c r="A1817" t="s">
        <v>1317</v>
      </c>
      <c r="B1817" t="s">
        <v>3124</v>
      </c>
      <c r="C1817" s="20">
        <v>156</v>
      </c>
      <c r="D1817" t="s">
        <v>5847</v>
      </c>
      <c r="E1817" s="10" t="s">
        <v>4241</v>
      </c>
      <c r="F1817" s="10" t="s">
        <v>10442</v>
      </c>
    </row>
    <row r="1818" spans="1:6" x14ac:dyDescent="0.25">
      <c r="A1818" t="s">
        <v>1319</v>
      </c>
      <c r="B1818" t="s">
        <v>3123</v>
      </c>
      <c r="C1818" s="20">
        <v>14197</v>
      </c>
      <c r="D1818" t="s">
        <v>5848</v>
      </c>
      <c r="E1818" s="10" t="s">
        <v>6608</v>
      </c>
      <c r="F1818" s="10" t="s">
        <v>10443</v>
      </c>
    </row>
    <row r="1819" spans="1:6" x14ac:dyDescent="0.25">
      <c r="A1819" t="s">
        <v>1320</v>
      </c>
      <c r="B1819" t="s">
        <v>3123</v>
      </c>
      <c r="C1819" s="20">
        <v>83</v>
      </c>
      <c r="D1819" t="s">
        <v>5606</v>
      </c>
      <c r="E1819" s="10" t="s">
        <v>8147</v>
      </c>
      <c r="F1819" s="10" t="s">
        <v>10444</v>
      </c>
    </row>
    <row r="1820" spans="1:6" x14ac:dyDescent="0.25">
      <c r="A1820" t="s">
        <v>1321</v>
      </c>
      <c r="B1820" t="s">
        <v>3123</v>
      </c>
      <c r="C1820" s="20">
        <v>8888</v>
      </c>
      <c r="D1820" t="s">
        <v>5849</v>
      </c>
      <c r="E1820" s="10" t="s">
        <v>8148</v>
      </c>
      <c r="F1820" s="10" t="s">
        <v>10445</v>
      </c>
    </row>
    <row r="1821" spans="1:6" x14ac:dyDescent="0.25">
      <c r="A1821" t="s">
        <v>3543</v>
      </c>
      <c r="B1821" t="s">
        <v>3123</v>
      </c>
      <c r="C1821" s="20">
        <v>60</v>
      </c>
      <c r="D1821" t="s">
        <v>5850</v>
      </c>
      <c r="E1821" s="10" t="s">
        <v>4241</v>
      </c>
      <c r="F1821" s="10" t="s">
        <v>10398</v>
      </c>
    </row>
    <row r="1822" spans="1:6" x14ac:dyDescent="0.25">
      <c r="A1822" t="s">
        <v>3544</v>
      </c>
      <c r="B1822" t="s">
        <v>3123</v>
      </c>
      <c r="C1822" s="20">
        <v>1802</v>
      </c>
      <c r="D1822" t="s">
        <v>5851</v>
      </c>
      <c r="E1822" s="10" t="s">
        <v>6068</v>
      </c>
      <c r="F1822" s="10" t="s">
        <v>10446</v>
      </c>
    </row>
    <row r="1823" spans="1:6" x14ac:dyDescent="0.25">
      <c r="A1823" t="s">
        <v>1322</v>
      </c>
      <c r="B1823" t="s">
        <v>3124</v>
      </c>
      <c r="C1823" s="20">
        <v>2637</v>
      </c>
      <c r="D1823" t="s">
        <v>5852</v>
      </c>
      <c r="E1823" s="10" t="s">
        <v>4241</v>
      </c>
      <c r="F1823" s="10" t="s">
        <v>10447</v>
      </c>
    </row>
    <row r="1824" spans="1:6" x14ac:dyDescent="0.25">
      <c r="A1824" t="s">
        <v>1323</v>
      </c>
      <c r="B1824" t="s">
        <v>3124</v>
      </c>
      <c r="C1824" s="20">
        <v>1684</v>
      </c>
      <c r="D1824" t="s">
        <v>5853</v>
      </c>
      <c r="E1824" s="10" t="s">
        <v>4241</v>
      </c>
      <c r="F1824" s="10" t="s">
        <v>10448</v>
      </c>
    </row>
    <row r="1825" spans="1:6" x14ac:dyDescent="0.25">
      <c r="A1825" t="s">
        <v>3545</v>
      </c>
      <c r="B1825" t="s">
        <v>3123</v>
      </c>
      <c r="C1825" s="20">
        <v>69</v>
      </c>
      <c r="D1825" t="s">
        <v>5854</v>
      </c>
      <c r="E1825" s="10" t="s">
        <v>4241</v>
      </c>
      <c r="F1825" s="10" t="s">
        <v>10449</v>
      </c>
    </row>
    <row r="1826" spans="1:6" x14ac:dyDescent="0.25">
      <c r="A1826" t="s">
        <v>1324</v>
      </c>
      <c r="B1826" t="s">
        <v>3124</v>
      </c>
      <c r="C1826" s="20">
        <v>447</v>
      </c>
      <c r="D1826" t="s">
        <v>5297</v>
      </c>
      <c r="E1826" s="10" t="s">
        <v>4241</v>
      </c>
      <c r="F1826" s="10" t="s">
        <v>10450</v>
      </c>
    </row>
    <row r="1827" spans="1:6" x14ac:dyDescent="0.25">
      <c r="A1827" t="s">
        <v>1325</v>
      </c>
      <c r="B1827" t="s">
        <v>3124</v>
      </c>
      <c r="C1827" s="20">
        <v>141</v>
      </c>
      <c r="D1827" t="s">
        <v>5855</v>
      </c>
      <c r="E1827" s="10" t="s">
        <v>4241</v>
      </c>
      <c r="F1827" s="10" t="s">
        <v>10451</v>
      </c>
    </row>
    <row r="1828" spans="1:6" x14ac:dyDescent="0.25">
      <c r="A1828" t="s">
        <v>1326</v>
      </c>
      <c r="B1828" t="s">
        <v>3123</v>
      </c>
      <c r="C1828" s="20">
        <v>1074</v>
      </c>
      <c r="D1828" t="s">
        <v>5856</v>
      </c>
      <c r="E1828" s="10" t="s">
        <v>8149</v>
      </c>
      <c r="F1828" s="10" t="s">
        <v>10452</v>
      </c>
    </row>
    <row r="1829" spans="1:6" x14ac:dyDescent="0.25">
      <c r="A1829" t="s">
        <v>1327</v>
      </c>
      <c r="B1829" t="s">
        <v>3124</v>
      </c>
      <c r="C1829" s="20">
        <v>1568</v>
      </c>
      <c r="D1829" t="s">
        <v>4991</v>
      </c>
      <c r="E1829" s="10" t="s">
        <v>4241</v>
      </c>
      <c r="F1829" s="10" t="s">
        <v>9650</v>
      </c>
    </row>
    <row r="1830" spans="1:6" x14ac:dyDescent="0.25">
      <c r="A1830" t="s">
        <v>3546</v>
      </c>
      <c r="B1830" t="s">
        <v>3123</v>
      </c>
      <c r="C1830" s="20">
        <v>1089</v>
      </c>
      <c r="D1830" t="s">
        <v>5678</v>
      </c>
      <c r="E1830" s="10" t="s">
        <v>8150</v>
      </c>
      <c r="F1830" s="10" t="s">
        <v>10453</v>
      </c>
    </row>
    <row r="1831" spans="1:6" x14ac:dyDescent="0.25">
      <c r="A1831" t="s">
        <v>1328</v>
      </c>
      <c r="B1831" t="s">
        <v>3123</v>
      </c>
      <c r="C1831" s="20">
        <v>1853</v>
      </c>
      <c r="D1831" t="s">
        <v>5857</v>
      </c>
      <c r="E1831" s="10" t="s">
        <v>8151</v>
      </c>
      <c r="F1831" s="10" t="s">
        <v>10454</v>
      </c>
    </row>
    <row r="1832" spans="1:6" x14ac:dyDescent="0.25">
      <c r="A1832" t="s">
        <v>1328</v>
      </c>
      <c r="B1832" t="s">
        <v>3123</v>
      </c>
      <c r="C1832" s="20">
        <v>4176</v>
      </c>
      <c r="D1832" t="s">
        <v>5858</v>
      </c>
      <c r="E1832" s="10" t="s">
        <v>8152</v>
      </c>
      <c r="F1832" s="10" t="s">
        <v>10455</v>
      </c>
    </row>
    <row r="1833" spans="1:6" x14ac:dyDescent="0.25">
      <c r="A1833" t="s">
        <v>1329</v>
      </c>
      <c r="B1833" t="s">
        <v>3124</v>
      </c>
      <c r="C1833" s="20">
        <v>1595</v>
      </c>
      <c r="D1833" t="s">
        <v>5859</v>
      </c>
      <c r="E1833" s="10" t="s">
        <v>4241</v>
      </c>
      <c r="F1833" s="10" t="s">
        <v>10456</v>
      </c>
    </row>
    <row r="1834" spans="1:6" x14ac:dyDescent="0.25">
      <c r="A1834" t="s">
        <v>1330</v>
      </c>
      <c r="B1834" t="s">
        <v>3123</v>
      </c>
      <c r="C1834" s="20">
        <v>596</v>
      </c>
      <c r="D1834" t="s">
        <v>5860</v>
      </c>
      <c r="E1834" s="10" t="s">
        <v>8153</v>
      </c>
      <c r="F1834" s="10" t="s">
        <v>10457</v>
      </c>
    </row>
    <row r="1835" spans="1:6" x14ac:dyDescent="0.25">
      <c r="A1835" t="s">
        <v>1331</v>
      </c>
      <c r="B1835" t="s">
        <v>3124</v>
      </c>
      <c r="C1835" s="20">
        <v>248</v>
      </c>
      <c r="D1835" t="s">
        <v>5861</v>
      </c>
      <c r="E1835" s="10" t="s">
        <v>4241</v>
      </c>
      <c r="F1835" s="10" t="s">
        <v>10458</v>
      </c>
    </row>
    <row r="1836" spans="1:6" x14ac:dyDescent="0.25">
      <c r="A1836" t="s">
        <v>1332</v>
      </c>
      <c r="B1836" t="s">
        <v>3124</v>
      </c>
      <c r="C1836" s="20">
        <v>3775</v>
      </c>
      <c r="D1836" t="s">
        <v>5862</v>
      </c>
      <c r="E1836" s="10" t="s">
        <v>8031</v>
      </c>
      <c r="F1836" s="10" t="s">
        <v>10459</v>
      </c>
    </row>
    <row r="1837" spans="1:6" x14ac:dyDescent="0.25">
      <c r="A1837" t="s">
        <v>3547</v>
      </c>
      <c r="B1837" t="s">
        <v>3124</v>
      </c>
      <c r="C1837" s="20">
        <v>442</v>
      </c>
      <c r="D1837" t="s">
        <v>5863</v>
      </c>
      <c r="E1837" s="10" t="s">
        <v>4241</v>
      </c>
      <c r="F1837" s="10" t="s">
        <v>5997</v>
      </c>
    </row>
    <row r="1838" spans="1:6" x14ac:dyDescent="0.25">
      <c r="A1838" t="s">
        <v>1333</v>
      </c>
      <c r="B1838" t="s">
        <v>3124</v>
      </c>
      <c r="C1838" s="20">
        <v>922</v>
      </c>
      <c r="D1838" t="s">
        <v>5864</v>
      </c>
      <c r="E1838" s="10" t="s">
        <v>7782</v>
      </c>
      <c r="F1838" s="10" t="s">
        <v>10460</v>
      </c>
    </row>
    <row r="1839" spans="1:6" x14ac:dyDescent="0.25">
      <c r="A1839" t="s">
        <v>1334</v>
      </c>
      <c r="B1839" t="s">
        <v>3124</v>
      </c>
      <c r="C1839" s="20">
        <v>2232</v>
      </c>
      <c r="D1839" t="s">
        <v>5865</v>
      </c>
      <c r="E1839" s="10" t="s">
        <v>8154</v>
      </c>
      <c r="F1839" s="10" t="s">
        <v>10461</v>
      </c>
    </row>
    <row r="1840" spans="1:6" x14ac:dyDescent="0.25">
      <c r="A1840" t="s">
        <v>1335</v>
      </c>
      <c r="B1840" t="s">
        <v>3124</v>
      </c>
      <c r="C1840" s="20">
        <v>524</v>
      </c>
      <c r="D1840" t="s">
        <v>5866</v>
      </c>
      <c r="E1840" s="10" t="s">
        <v>8155</v>
      </c>
      <c r="F1840" s="10" t="s">
        <v>10462</v>
      </c>
    </row>
    <row r="1841" spans="1:6" x14ac:dyDescent="0.25">
      <c r="A1841" t="s">
        <v>1336</v>
      </c>
      <c r="B1841" t="s">
        <v>3123</v>
      </c>
      <c r="C1841" s="20">
        <v>2206</v>
      </c>
      <c r="D1841" t="s">
        <v>5867</v>
      </c>
      <c r="E1841" s="10" t="s">
        <v>8156</v>
      </c>
      <c r="F1841" s="10" t="s">
        <v>10463</v>
      </c>
    </row>
    <row r="1842" spans="1:6" x14ac:dyDescent="0.25">
      <c r="A1842" t="s">
        <v>4059</v>
      </c>
      <c r="B1842" t="s">
        <v>3124</v>
      </c>
      <c r="C1842" s="20"/>
      <c r="D1842" t="s">
        <v>12104</v>
      </c>
      <c r="E1842" s="10" t="s">
        <v>12104</v>
      </c>
      <c r="F1842" s="10" t="s">
        <v>12104</v>
      </c>
    </row>
    <row r="1843" spans="1:6" x14ac:dyDescent="0.25">
      <c r="A1843" t="s">
        <v>1337</v>
      </c>
      <c r="B1843" t="s">
        <v>3124</v>
      </c>
      <c r="C1843" s="20">
        <v>18</v>
      </c>
      <c r="D1843" t="s">
        <v>5868</v>
      </c>
      <c r="E1843" s="10" t="s">
        <v>4241</v>
      </c>
      <c r="F1843" s="10" t="s">
        <v>10464</v>
      </c>
    </row>
    <row r="1844" spans="1:6" x14ac:dyDescent="0.25">
      <c r="A1844" t="s">
        <v>1338</v>
      </c>
      <c r="B1844" t="s">
        <v>3124</v>
      </c>
      <c r="C1844" s="20">
        <v>915</v>
      </c>
      <c r="D1844" t="s">
        <v>5869</v>
      </c>
      <c r="E1844" s="10" t="s">
        <v>4241</v>
      </c>
      <c r="F1844" s="10" t="s">
        <v>10465</v>
      </c>
    </row>
    <row r="1845" spans="1:6" x14ac:dyDescent="0.25">
      <c r="A1845" t="s">
        <v>1339</v>
      </c>
      <c r="B1845" t="s">
        <v>3124</v>
      </c>
      <c r="C1845" s="20">
        <v>35</v>
      </c>
      <c r="D1845" t="s">
        <v>5870</v>
      </c>
      <c r="E1845" s="10" t="s">
        <v>4241</v>
      </c>
      <c r="F1845" s="10" t="s">
        <v>10466</v>
      </c>
    </row>
    <row r="1846" spans="1:6" x14ac:dyDescent="0.25">
      <c r="A1846" t="s">
        <v>1340</v>
      </c>
      <c r="B1846" t="s">
        <v>3124</v>
      </c>
      <c r="C1846" s="20">
        <v>571</v>
      </c>
      <c r="D1846" t="s">
        <v>5871</v>
      </c>
      <c r="E1846" s="10" t="s">
        <v>4241</v>
      </c>
      <c r="F1846" s="10" t="s">
        <v>10467</v>
      </c>
    </row>
    <row r="1847" spans="1:6" x14ac:dyDescent="0.25">
      <c r="A1847" t="s">
        <v>1341</v>
      </c>
      <c r="B1847" t="s">
        <v>3124</v>
      </c>
      <c r="C1847" s="20">
        <v>2916</v>
      </c>
      <c r="D1847" t="s">
        <v>5872</v>
      </c>
      <c r="E1847" s="10" t="s">
        <v>4241</v>
      </c>
      <c r="F1847" s="10" t="s">
        <v>10468</v>
      </c>
    </row>
    <row r="1848" spans="1:6" x14ac:dyDescent="0.25">
      <c r="A1848" t="s">
        <v>1341</v>
      </c>
      <c r="B1848" t="s">
        <v>3124</v>
      </c>
      <c r="C1848" s="20">
        <v>1789</v>
      </c>
      <c r="D1848" t="s">
        <v>5873</v>
      </c>
      <c r="E1848" s="10" t="s">
        <v>4241</v>
      </c>
      <c r="F1848" s="10" t="s">
        <v>10469</v>
      </c>
    </row>
    <row r="1849" spans="1:6" x14ac:dyDescent="0.25">
      <c r="A1849" t="s">
        <v>4060</v>
      </c>
      <c r="B1849" t="s">
        <v>3123</v>
      </c>
      <c r="C1849" s="20"/>
      <c r="D1849" t="s">
        <v>12104</v>
      </c>
      <c r="E1849" s="10" t="s">
        <v>12104</v>
      </c>
      <c r="F1849" s="10" t="s">
        <v>12104</v>
      </c>
    </row>
    <row r="1850" spans="1:6" x14ac:dyDescent="0.25">
      <c r="A1850" t="s">
        <v>1342</v>
      </c>
      <c r="B1850" t="s">
        <v>3124</v>
      </c>
      <c r="C1850" s="20">
        <v>1337</v>
      </c>
      <c r="D1850" t="s">
        <v>5874</v>
      </c>
      <c r="E1850" s="10" t="s">
        <v>4241</v>
      </c>
      <c r="F1850" s="10" t="s">
        <v>10470</v>
      </c>
    </row>
    <row r="1851" spans="1:6" x14ac:dyDescent="0.25">
      <c r="A1851" t="s">
        <v>1343</v>
      </c>
      <c r="B1851" t="s">
        <v>3123</v>
      </c>
      <c r="C1851" s="20">
        <v>472</v>
      </c>
      <c r="D1851" t="s">
        <v>5875</v>
      </c>
      <c r="E1851" s="10" t="s">
        <v>8157</v>
      </c>
      <c r="F1851" s="10" t="s">
        <v>5344</v>
      </c>
    </row>
    <row r="1852" spans="1:6" x14ac:dyDescent="0.25">
      <c r="A1852" t="s">
        <v>3548</v>
      </c>
      <c r="B1852" t="s">
        <v>3124</v>
      </c>
      <c r="C1852" s="20">
        <v>48</v>
      </c>
      <c r="D1852" t="s">
        <v>4951</v>
      </c>
      <c r="E1852" s="10" t="s">
        <v>4241</v>
      </c>
      <c r="F1852" s="10" t="s">
        <v>5452</v>
      </c>
    </row>
    <row r="1853" spans="1:6" x14ac:dyDescent="0.25">
      <c r="A1853" t="s">
        <v>1344</v>
      </c>
      <c r="B1853" t="s">
        <v>3123</v>
      </c>
      <c r="C1853" s="20">
        <v>407</v>
      </c>
      <c r="D1853" t="s">
        <v>5876</v>
      </c>
      <c r="E1853" s="10" t="s">
        <v>5123</v>
      </c>
      <c r="F1853" s="10" t="s">
        <v>10471</v>
      </c>
    </row>
    <row r="1854" spans="1:6" x14ac:dyDescent="0.25">
      <c r="A1854" t="s">
        <v>1344</v>
      </c>
      <c r="B1854" t="s">
        <v>3123</v>
      </c>
      <c r="C1854" s="20">
        <v>1431</v>
      </c>
      <c r="D1854" t="s">
        <v>5877</v>
      </c>
      <c r="E1854" s="10" t="s">
        <v>8158</v>
      </c>
      <c r="F1854" s="10" t="s">
        <v>10472</v>
      </c>
    </row>
    <row r="1855" spans="1:6" x14ac:dyDescent="0.25">
      <c r="A1855" t="s">
        <v>1345</v>
      </c>
      <c r="B1855" t="s">
        <v>3124</v>
      </c>
      <c r="C1855" s="20">
        <v>5758</v>
      </c>
      <c r="D1855" t="s">
        <v>5878</v>
      </c>
      <c r="E1855" s="10" t="s">
        <v>7782</v>
      </c>
      <c r="F1855" s="10" t="s">
        <v>10473</v>
      </c>
    </row>
    <row r="1856" spans="1:6" x14ac:dyDescent="0.25">
      <c r="A1856" t="s">
        <v>1346</v>
      </c>
      <c r="B1856" t="s">
        <v>3124</v>
      </c>
      <c r="C1856" s="20">
        <v>196</v>
      </c>
      <c r="D1856" t="s">
        <v>5879</v>
      </c>
      <c r="E1856" s="10" t="s">
        <v>4241</v>
      </c>
      <c r="F1856" s="10" t="s">
        <v>10474</v>
      </c>
    </row>
    <row r="1857" spans="1:6" x14ac:dyDescent="0.25">
      <c r="A1857" t="s">
        <v>4061</v>
      </c>
      <c r="B1857" t="s">
        <v>3124</v>
      </c>
      <c r="C1857" s="20">
        <v>94</v>
      </c>
      <c r="D1857" t="s">
        <v>12104</v>
      </c>
      <c r="E1857" s="10" t="s">
        <v>12104</v>
      </c>
      <c r="F1857" s="10" t="s">
        <v>12104</v>
      </c>
    </row>
    <row r="1858" spans="1:6" x14ac:dyDescent="0.25">
      <c r="A1858" t="s">
        <v>1347</v>
      </c>
      <c r="B1858" t="s">
        <v>3124</v>
      </c>
      <c r="C1858" s="20">
        <v>10618</v>
      </c>
      <c r="D1858" t="s">
        <v>5880</v>
      </c>
      <c r="E1858" s="10" t="s">
        <v>4241</v>
      </c>
      <c r="F1858" s="10" t="s">
        <v>10475</v>
      </c>
    </row>
    <row r="1859" spans="1:6" x14ac:dyDescent="0.25">
      <c r="A1859" t="s">
        <v>1348</v>
      </c>
      <c r="B1859" t="s">
        <v>3124</v>
      </c>
      <c r="C1859" s="20">
        <v>1338</v>
      </c>
      <c r="D1859" t="s">
        <v>5881</v>
      </c>
      <c r="E1859" s="10" t="s">
        <v>4241</v>
      </c>
      <c r="F1859" s="10" t="s">
        <v>10476</v>
      </c>
    </row>
    <row r="1860" spans="1:6" x14ac:dyDescent="0.25">
      <c r="A1860" t="s">
        <v>1349</v>
      </c>
      <c r="B1860" t="s">
        <v>3124</v>
      </c>
      <c r="C1860" s="20">
        <v>406</v>
      </c>
      <c r="D1860" t="s">
        <v>5882</v>
      </c>
      <c r="E1860" s="10" t="s">
        <v>4241</v>
      </c>
      <c r="F1860" s="10" t="s">
        <v>10477</v>
      </c>
    </row>
    <row r="1861" spans="1:6" x14ac:dyDescent="0.25">
      <c r="A1861" t="s">
        <v>1350</v>
      </c>
      <c r="B1861" t="s">
        <v>3123</v>
      </c>
      <c r="C1861" s="20">
        <v>12082</v>
      </c>
      <c r="D1861" t="s">
        <v>5883</v>
      </c>
      <c r="E1861" s="10" t="s">
        <v>8159</v>
      </c>
      <c r="F1861" s="10" t="s">
        <v>10323</v>
      </c>
    </row>
    <row r="1862" spans="1:6" x14ac:dyDescent="0.25">
      <c r="A1862" t="s">
        <v>1351</v>
      </c>
      <c r="B1862" t="s">
        <v>3123</v>
      </c>
      <c r="C1862" s="20">
        <v>1197</v>
      </c>
      <c r="D1862" t="s">
        <v>5884</v>
      </c>
      <c r="E1862" s="10" t="s">
        <v>8160</v>
      </c>
      <c r="F1862" s="10" t="s">
        <v>10478</v>
      </c>
    </row>
    <row r="1863" spans="1:6" x14ac:dyDescent="0.25">
      <c r="A1863" t="s">
        <v>1352</v>
      </c>
      <c r="B1863" t="s">
        <v>3123</v>
      </c>
      <c r="C1863" s="20">
        <v>543</v>
      </c>
      <c r="D1863" t="s">
        <v>5885</v>
      </c>
      <c r="E1863" s="10" t="s">
        <v>8161</v>
      </c>
      <c r="F1863" s="10" t="s">
        <v>10479</v>
      </c>
    </row>
    <row r="1864" spans="1:6" x14ac:dyDescent="0.25">
      <c r="A1864" t="s">
        <v>1353</v>
      </c>
      <c r="B1864" t="s">
        <v>3124</v>
      </c>
      <c r="C1864" s="20">
        <v>864</v>
      </c>
      <c r="D1864" t="s">
        <v>5886</v>
      </c>
      <c r="E1864" s="10" t="s">
        <v>4241</v>
      </c>
      <c r="F1864" s="10" t="s">
        <v>10480</v>
      </c>
    </row>
    <row r="1865" spans="1:6" x14ac:dyDescent="0.25">
      <c r="A1865" t="s">
        <v>1354</v>
      </c>
      <c r="B1865" t="s">
        <v>3124</v>
      </c>
      <c r="C1865" s="20">
        <v>1024</v>
      </c>
      <c r="D1865" t="s">
        <v>5887</v>
      </c>
      <c r="E1865" s="10" t="s">
        <v>4241</v>
      </c>
      <c r="F1865" s="10" t="s">
        <v>10481</v>
      </c>
    </row>
    <row r="1866" spans="1:6" x14ac:dyDescent="0.25">
      <c r="A1866" t="s">
        <v>1355</v>
      </c>
      <c r="B1866" t="s">
        <v>3124</v>
      </c>
      <c r="C1866" s="20">
        <v>287</v>
      </c>
      <c r="D1866" t="s">
        <v>5888</v>
      </c>
      <c r="E1866" s="10" t="s">
        <v>4241</v>
      </c>
      <c r="F1866" s="10" t="s">
        <v>10482</v>
      </c>
    </row>
    <row r="1867" spans="1:6" x14ac:dyDescent="0.25">
      <c r="A1867" t="s">
        <v>3549</v>
      </c>
      <c r="B1867" t="s">
        <v>3124</v>
      </c>
      <c r="C1867" s="20">
        <v>1650</v>
      </c>
      <c r="D1867" t="s">
        <v>5889</v>
      </c>
      <c r="E1867" s="10" t="s">
        <v>5863</v>
      </c>
      <c r="F1867" s="10" t="s">
        <v>10483</v>
      </c>
    </row>
    <row r="1868" spans="1:6" x14ac:dyDescent="0.25">
      <c r="A1868" t="s">
        <v>1356</v>
      </c>
      <c r="B1868" t="s">
        <v>3124</v>
      </c>
      <c r="C1868" s="20">
        <v>917</v>
      </c>
      <c r="D1868" t="s">
        <v>5890</v>
      </c>
      <c r="E1868" s="10" t="s">
        <v>4241</v>
      </c>
      <c r="F1868" s="10" t="s">
        <v>10484</v>
      </c>
    </row>
    <row r="1869" spans="1:6" x14ac:dyDescent="0.25">
      <c r="A1869" t="s">
        <v>1357</v>
      </c>
      <c r="B1869" t="s">
        <v>3124</v>
      </c>
      <c r="C1869" s="20">
        <v>2174</v>
      </c>
      <c r="D1869" t="s">
        <v>5891</v>
      </c>
      <c r="E1869" s="10" t="s">
        <v>8162</v>
      </c>
      <c r="F1869" s="10" t="s">
        <v>10485</v>
      </c>
    </row>
    <row r="1870" spans="1:6" x14ac:dyDescent="0.25">
      <c r="A1870" t="s">
        <v>1358</v>
      </c>
      <c r="B1870" t="s">
        <v>3124</v>
      </c>
      <c r="C1870" s="20">
        <v>963</v>
      </c>
      <c r="D1870" t="s">
        <v>5892</v>
      </c>
      <c r="E1870" s="10" t="s">
        <v>4241</v>
      </c>
      <c r="F1870" s="10" t="s">
        <v>10486</v>
      </c>
    </row>
    <row r="1871" spans="1:6" x14ac:dyDescent="0.25">
      <c r="A1871" t="s">
        <v>1359</v>
      </c>
      <c r="B1871" t="s">
        <v>3124</v>
      </c>
      <c r="C1871" s="20">
        <v>729</v>
      </c>
      <c r="D1871" t="s">
        <v>5893</v>
      </c>
      <c r="E1871" s="10" t="s">
        <v>4241</v>
      </c>
      <c r="F1871" s="10" t="s">
        <v>10487</v>
      </c>
    </row>
    <row r="1872" spans="1:6" x14ac:dyDescent="0.25">
      <c r="A1872" t="s">
        <v>1360</v>
      </c>
      <c r="B1872" t="s">
        <v>3124</v>
      </c>
      <c r="C1872" s="20">
        <v>1178</v>
      </c>
      <c r="D1872" t="s">
        <v>5894</v>
      </c>
      <c r="E1872" s="10" t="s">
        <v>4241</v>
      </c>
      <c r="F1872" s="10" t="s">
        <v>10488</v>
      </c>
    </row>
    <row r="1873" spans="1:6" x14ac:dyDescent="0.25">
      <c r="A1873" t="s">
        <v>1361</v>
      </c>
      <c r="B1873" t="s">
        <v>3124</v>
      </c>
      <c r="C1873" s="20">
        <v>1769</v>
      </c>
      <c r="D1873" t="s">
        <v>5895</v>
      </c>
      <c r="E1873" s="10" t="s">
        <v>4241</v>
      </c>
      <c r="F1873" s="10" t="s">
        <v>10489</v>
      </c>
    </row>
    <row r="1874" spans="1:6" x14ac:dyDescent="0.25">
      <c r="A1874" t="s">
        <v>1362</v>
      </c>
      <c r="B1874" t="s">
        <v>3124</v>
      </c>
      <c r="C1874" s="20">
        <v>3108</v>
      </c>
      <c r="D1874" t="s">
        <v>5896</v>
      </c>
      <c r="E1874" s="10" t="s">
        <v>4241</v>
      </c>
      <c r="F1874" s="10" t="s">
        <v>10490</v>
      </c>
    </row>
    <row r="1875" spans="1:6" x14ac:dyDescent="0.25">
      <c r="A1875" t="s">
        <v>1363</v>
      </c>
      <c r="B1875" t="s">
        <v>3124</v>
      </c>
      <c r="C1875" s="20">
        <v>1231</v>
      </c>
      <c r="D1875" t="s">
        <v>5897</v>
      </c>
      <c r="E1875" s="10" t="s">
        <v>4241</v>
      </c>
      <c r="F1875" s="10" t="s">
        <v>10491</v>
      </c>
    </row>
    <row r="1876" spans="1:6" x14ac:dyDescent="0.25">
      <c r="A1876" t="s">
        <v>1364</v>
      </c>
      <c r="B1876" t="s">
        <v>3124</v>
      </c>
      <c r="C1876" s="20">
        <v>5199</v>
      </c>
      <c r="D1876" t="s">
        <v>5898</v>
      </c>
      <c r="E1876" s="10" t="s">
        <v>4241</v>
      </c>
      <c r="F1876" s="10" t="s">
        <v>9412</v>
      </c>
    </row>
    <row r="1877" spans="1:6" x14ac:dyDescent="0.25">
      <c r="A1877" t="s">
        <v>1365</v>
      </c>
      <c r="B1877" t="s">
        <v>3124</v>
      </c>
      <c r="C1877" s="20">
        <v>2888</v>
      </c>
      <c r="D1877" t="s">
        <v>5899</v>
      </c>
      <c r="E1877" s="10" t="s">
        <v>4241</v>
      </c>
      <c r="F1877" s="10" t="s">
        <v>10492</v>
      </c>
    </row>
    <row r="1878" spans="1:6" x14ac:dyDescent="0.25">
      <c r="A1878" t="s">
        <v>1366</v>
      </c>
      <c r="B1878" t="s">
        <v>3123</v>
      </c>
      <c r="C1878" s="20">
        <v>3220</v>
      </c>
      <c r="D1878" t="s">
        <v>5900</v>
      </c>
      <c r="E1878" s="10" t="s">
        <v>7919</v>
      </c>
      <c r="F1878" s="10" t="s">
        <v>10493</v>
      </c>
    </row>
    <row r="1879" spans="1:6" x14ac:dyDescent="0.25">
      <c r="A1879" t="s">
        <v>1367</v>
      </c>
      <c r="B1879" t="s">
        <v>3123</v>
      </c>
      <c r="C1879" s="20">
        <v>1763</v>
      </c>
      <c r="D1879" t="s">
        <v>5901</v>
      </c>
      <c r="E1879" s="10" t="s">
        <v>8163</v>
      </c>
      <c r="F1879" s="10" t="s">
        <v>10494</v>
      </c>
    </row>
    <row r="1880" spans="1:6" x14ac:dyDescent="0.25">
      <c r="A1880" t="s">
        <v>1368</v>
      </c>
      <c r="B1880" t="s">
        <v>3123</v>
      </c>
      <c r="C1880" s="20">
        <v>1544</v>
      </c>
      <c r="D1880" t="s">
        <v>5902</v>
      </c>
      <c r="E1880" s="10" t="s">
        <v>8164</v>
      </c>
      <c r="F1880" s="10" t="s">
        <v>10495</v>
      </c>
    </row>
    <row r="1881" spans="1:6" x14ac:dyDescent="0.25">
      <c r="A1881" t="s">
        <v>1369</v>
      </c>
      <c r="B1881" t="s">
        <v>3124</v>
      </c>
      <c r="C1881" s="20">
        <v>20</v>
      </c>
      <c r="D1881" t="s">
        <v>5903</v>
      </c>
      <c r="E1881" s="10" t="s">
        <v>4241</v>
      </c>
      <c r="F1881" s="10" t="s">
        <v>7942</v>
      </c>
    </row>
    <row r="1882" spans="1:6" x14ac:dyDescent="0.25">
      <c r="A1882" t="s">
        <v>1370</v>
      </c>
      <c r="B1882" t="s">
        <v>3124</v>
      </c>
      <c r="C1882" s="20">
        <v>11231</v>
      </c>
      <c r="D1882" t="s">
        <v>5904</v>
      </c>
      <c r="E1882" s="10" t="s">
        <v>4241</v>
      </c>
      <c r="F1882" s="10" t="s">
        <v>10496</v>
      </c>
    </row>
    <row r="1883" spans="1:6" x14ac:dyDescent="0.25">
      <c r="A1883" t="s">
        <v>1371</v>
      </c>
      <c r="B1883" t="s">
        <v>3123</v>
      </c>
      <c r="C1883" s="20">
        <v>1917</v>
      </c>
      <c r="D1883" t="s">
        <v>5905</v>
      </c>
      <c r="E1883" s="10" t="s">
        <v>8165</v>
      </c>
      <c r="F1883" s="10" t="s">
        <v>10497</v>
      </c>
    </row>
    <row r="1884" spans="1:6" x14ac:dyDescent="0.25">
      <c r="A1884" t="s">
        <v>1372</v>
      </c>
      <c r="B1884" t="s">
        <v>3124</v>
      </c>
      <c r="C1884" s="20">
        <v>405</v>
      </c>
      <c r="D1884" t="s">
        <v>4762</v>
      </c>
      <c r="E1884" s="10" t="s">
        <v>4241</v>
      </c>
      <c r="F1884" s="10" t="s">
        <v>10498</v>
      </c>
    </row>
    <row r="1885" spans="1:6" x14ac:dyDescent="0.25">
      <c r="A1885" t="s">
        <v>1373</v>
      </c>
      <c r="B1885" t="s">
        <v>3123</v>
      </c>
      <c r="C1885" s="20">
        <v>5022</v>
      </c>
      <c r="D1885" t="s">
        <v>5594</v>
      </c>
      <c r="E1885" s="10" t="s">
        <v>8166</v>
      </c>
      <c r="F1885" s="10" t="s">
        <v>10499</v>
      </c>
    </row>
    <row r="1886" spans="1:6" x14ac:dyDescent="0.25">
      <c r="A1886" t="s">
        <v>1374</v>
      </c>
      <c r="B1886" t="s">
        <v>3123</v>
      </c>
      <c r="C1886" s="20">
        <v>820</v>
      </c>
      <c r="D1886" t="s">
        <v>5906</v>
      </c>
      <c r="E1886" s="10" t="s">
        <v>8167</v>
      </c>
      <c r="F1886" s="10" t="s">
        <v>10500</v>
      </c>
    </row>
    <row r="1887" spans="1:6" x14ac:dyDescent="0.25">
      <c r="A1887" t="s">
        <v>3550</v>
      </c>
      <c r="B1887" t="s">
        <v>3124</v>
      </c>
      <c r="C1887" s="20">
        <v>243</v>
      </c>
      <c r="D1887" t="s">
        <v>5907</v>
      </c>
      <c r="E1887" s="10" t="s">
        <v>4241</v>
      </c>
      <c r="F1887" s="10" t="s">
        <v>10501</v>
      </c>
    </row>
    <row r="1888" spans="1:6" x14ac:dyDescent="0.25">
      <c r="A1888" t="s">
        <v>3551</v>
      </c>
      <c r="B1888" t="s">
        <v>3124</v>
      </c>
      <c r="C1888" s="20">
        <v>516</v>
      </c>
      <c r="D1888" t="s">
        <v>5908</v>
      </c>
      <c r="E1888" s="10" t="s">
        <v>4241</v>
      </c>
      <c r="F1888" s="10" t="s">
        <v>10502</v>
      </c>
    </row>
    <row r="1889" spans="1:6" x14ac:dyDescent="0.25">
      <c r="A1889" t="s">
        <v>3552</v>
      </c>
      <c r="B1889" t="s">
        <v>3124</v>
      </c>
      <c r="C1889" s="20">
        <v>266</v>
      </c>
      <c r="D1889" t="s">
        <v>5909</v>
      </c>
      <c r="E1889" s="10" t="s">
        <v>4241</v>
      </c>
      <c r="F1889" s="10" t="s">
        <v>10503</v>
      </c>
    </row>
    <row r="1890" spans="1:6" x14ac:dyDescent="0.25">
      <c r="A1890" t="s">
        <v>3553</v>
      </c>
      <c r="B1890" t="s">
        <v>3123</v>
      </c>
      <c r="C1890" s="20">
        <v>2189</v>
      </c>
      <c r="D1890" t="s">
        <v>5910</v>
      </c>
      <c r="E1890" s="10" t="s">
        <v>8168</v>
      </c>
      <c r="F1890" s="10" t="s">
        <v>10504</v>
      </c>
    </row>
    <row r="1891" spans="1:6" x14ac:dyDescent="0.25">
      <c r="A1891" t="s">
        <v>1375</v>
      </c>
      <c r="B1891" t="s">
        <v>3123</v>
      </c>
      <c r="C1891" s="20">
        <v>746</v>
      </c>
      <c r="D1891" t="s">
        <v>5911</v>
      </c>
      <c r="E1891" s="10" t="s">
        <v>8169</v>
      </c>
      <c r="F1891" s="10" t="s">
        <v>10505</v>
      </c>
    </row>
    <row r="1892" spans="1:6" x14ac:dyDescent="0.25">
      <c r="A1892" t="s">
        <v>1376</v>
      </c>
      <c r="B1892" t="s">
        <v>3124</v>
      </c>
      <c r="C1892" s="20">
        <v>99</v>
      </c>
      <c r="D1892" t="s">
        <v>5912</v>
      </c>
      <c r="E1892" s="10" t="s">
        <v>4241</v>
      </c>
      <c r="F1892" s="10" t="s">
        <v>10506</v>
      </c>
    </row>
    <row r="1893" spans="1:6" x14ac:dyDescent="0.25">
      <c r="A1893" t="s">
        <v>1377</v>
      </c>
      <c r="B1893" t="s">
        <v>3124</v>
      </c>
      <c r="C1893" s="20">
        <v>2405</v>
      </c>
      <c r="D1893" t="s">
        <v>5913</v>
      </c>
      <c r="E1893" s="10" t="s">
        <v>8170</v>
      </c>
      <c r="F1893" s="10" t="s">
        <v>10507</v>
      </c>
    </row>
    <row r="1894" spans="1:6" x14ac:dyDescent="0.25">
      <c r="A1894" t="s">
        <v>1378</v>
      </c>
      <c r="B1894" t="s">
        <v>3123</v>
      </c>
      <c r="C1894" s="20">
        <v>832</v>
      </c>
      <c r="D1894" t="s">
        <v>5914</v>
      </c>
      <c r="E1894" s="10" t="s">
        <v>8171</v>
      </c>
      <c r="F1894" s="10" t="s">
        <v>10508</v>
      </c>
    </row>
    <row r="1895" spans="1:6" x14ac:dyDescent="0.25">
      <c r="A1895" t="s">
        <v>1379</v>
      </c>
      <c r="B1895" t="s">
        <v>3123</v>
      </c>
      <c r="C1895" s="20">
        <v>4280</v>
      </c>
      <c r="D1895" t="s">
        <v>5724</v>
      </c>
      <c r="E1895" s="10" t="s">
        <v>8172</v>
      </c>
      <c r="F1895" s="10" t="s">
        <v>10509</v>
      </c>
    </row>
    <row r="1896" spans="1:6" x14ac:dyDescent="0.25">
      <c r="A1896" t="s">
        <v>1380</v>
      </c>
      <c r="B1896" t="s">
        <v>3124</v>
      </c>
      <c r="C1896" s="20">
        <v>2533</v>
      </c>
      <c r="D1896" t="s">
        <v>5915</v>
      </c>
      <c r="E1896" s="10" t="s">
        <v>4241</v>
      </c>
      <c r="F1896" s="10" t="s">
        <v>10510</v>
      </c>
    </row>
    <row r="1897" spans="1:6" x14ac:dyDescent="0.25">
      <c r="A1897" t="s">
        <v>1381</v>
      </c>
      <c r="B1897" t="s">
        <v>3123</v>
      </c>
      <c r="C1897" s="20">
        <v>5830</v>
      </c>
      <c r="D1897" t="s">
        <v>5638</v>
      </c>
      <c r="E1897" s="10" t="s">
        <v>8173</v>
      </c>
      <c r="F1897" s="10" t="s">
        <v>10511</v>
      </c>
    </row>
    <row r="1898" spans="1:6" x14ac:dyDescent="0.25">
      <c r="A1898" t="s">
        <v>1382</v>
      </c>
      <c r="B1898" t="s">
        <v>3124</v>
      </c>
      <c r="C1898" s="20">
        <v>957</v>
      </c>
      <c r="D1898" t="s">
        <v>5916</v>
      </c>
      <c r="E1898" s="10" t="s">
        <v>4241</v>
      </c>
      <c r="F1898" s="10" t="s">
        <v>10512</v>
      </c>
    </row>
    <row r="1899" spans="1:6" x14ac:dyDescent="0.25">
      <c r="A1899" t="s">
        <v>1383</v>
      </c>
      <c r="B1899" t="s">
        <v>3123</v>
      </c>
      <c r="C1899" s="20">
        <v>6935</v>
      </c>
      <c r="D1899" t="s">
        <v>5917</v>
      </c>
      <c r="E1899" s="10" t="s">
        <v>8174</v>
      </c>
      <c r="F1899" s="10" t="s">
        <v>9938</v>
      </c>
    </row>
    <row r="1900" spans="1:6" x14ac:dyDescent="0.25">
      <c r="A1900" t="s">
        <v>1384</v>
      </c>
      <c r="B1900" t="s">
        <v>3124</v>
      </c>
      <c r="C1900" s="20">
        <v>645</v>
      </c>
      <c r="D1900" t="s">
        <v>5918</v>
      </c>
      <c r="E1900" s="10" t="s">
        <v>4241</v>
      </c>
      <c r="F1900" s="10" t="s">
        <v>9200</v>
      </c>
    </row>
    <row r="1901" spans="1:6" x14ac:dyDescent="0.25">
      <c r="A1901" t="s">
        <v>1386</v>
      </c>
      <c r="B1901" t="s">
        <v>3124</v>
      </c>
      <c r="C1901" s="20">
        <v>97</v>
      </c>
      <c r="D1901" t="s">
        <v>5919</v>
      </c>
      <c r="E1901" s="10" t="s">
        <v>4241</v>
      </c>
      <c r="F1901" s="10" t="s">
        <v>10513</v>
      </c>
    </row>
    <row r="1902" spans="1:6" x14ac:dyDescent="0.25">
      <c r="A1902" t="s">
        <v>1387</v>
      </c>
      <c r="B1902" t="s">
        <v>3124</v>
      </c>
      <c r="C1902" s="20">
        <v>2083</v>
      </c>
      <c r="D1902" t="s">
        <v>5920</v>
      </c>
      <c r="E1902" s="10" t="s">
        <v>8175</v>
      </c>
      <c r="F1902" s="10" t="s">
        <v>10514</v>
      </c>
    </row>
    <row r="1903" spans="1:6" x14ac:dyDescent="0.25">
      <c r="A1903" t="s">
        <v>1388</v>
      </c>
      <c r="B1903" t="s">
        <v>3124</v>
      </c>
      <c r="C1903" s="20">
        <v>1208</v>
      </c>
      <c r="D1903" t="s">
        <v>5921</v>
      </c>
      <c r="E1903" s="10" t="s">
        <v>8176</v>
      </c>
      <c r="F1903" s="10" t="s">
        <v>10515</v>
      </c>
    </row>
    <row r="1904" spans="1:6" x14ac:dyDescent="0.25">
      <c r="A1904" t="s">
        <v>1389</v>
      </c>
      <c r="B1904" t="s">
        <v>3123</v>
      </c>
      <c r="C1904" s="20">
        <v>4276</v>
      </c>
      <c r="D1904" t="s">
        <v>5922</v>
      </c>
      <c r="E1904" s="10" t="s">
        <v>8177</v>
      </c>
      <c r="F1904" s="10" t="s">
        <v>10516</v>
      </c>
    </row>
    <row r="1905" spans="1:6" x14ac:dyDescent="0.25">
      <c r="A1905" t="s">
        <v>3554</v>
      </c>
      <c r="B1905" t="s">
        <v>3123</v>
      </c>
      <c r="C1905" s="20">
        <v>41</v>
      </c>
      <c r="D1905" t="s">
        <v>5923</v>
      </c>
      <c r="E1905" s="10" t="s">
        <v>8178</v>
      </c>
      <c r="F1905" s="10" t="s">
        <v>10517</v>
      </c>
    </row>
    <row r="1906" spans="1:6" x14ac:dyDescent="0.25">
      <c r="A1906" t="s">
        <v>1390</v>
      </c>
      <c r="B1906" t="s">
        <v>3124</v>
      </c>
      <c r="C1906" s="20">
        <v>756</v>
      </c>
      <c r="D1906" t="s">
        <v>5924</v>
      </c>
      <c r="E1906" s="10" t="s">
        <v>4241</v>
      </c>
      <c r="F1906" s="10" t="s">
        <v>10518</v>
      </c>
    </row>
    <row r="1907" spans="1:6" x14ac:dyDescent="0.25">
      <c r="A1907" t="s">
        <v>3555</v>
      </c>
      <c r="B1907" t="s">
        <v>3124</v>
      </c>
      <c r="C1907" s="20">
        <v>79</v>
      </c>
      <c r="D1907" t="s">
        <v>5925</v>
      </c>
      <c r="E1907" s="10" t="s">
        <v>6291</v>
      </c>
      <c r="F1907" s="10" t="s">
        <v>10519</v>
      </c>
    </row>
    <row r="1908" spans="1:6" x14ac:dyDescent="0.25">
      <c r="A1908" t="s">
        <v>3556</v>
      </c>
      <c r="B1908" t="s">
        <v>3124</v>
      </c>
      <c r="C1908" s="20">
        <v>23</v>
      </c>
      <c r="D1908" t="s">
        <v>5185</v>
      </c>
      <c r="E1908" s="10" t="s">
        <v>4241</v>
      </c>
      <c r="F1908" s="10" t="s">
        <v>10520</v>
      </c>
    </row>
    <row r="1909" spans="1:6" x14ac:dyDescent="0.25">
      <c r="A1909" t="s">
        <v>1391</v>
      </c>
      <c r="B1909" t="s">
        <v>3124</v>
      </c>
      <c r="C1909" s="20">
        <v>350</v>
      </c>
      <c r="D1909" t="s">
        <v>5926</v>
      </c>
      <c r="E1909" s="10" t="s">
        <v>4241</v>
      </c>
      <c r="F1909" s="10" t="s">
        <v>9466</v>
      </c>
    </row>
    <row r="1910" spans="1:6" x14ac:dyDescent="0.25">
      <c r="A1910" t="s">
        <v>1392</v>
      </c>
      <c r="B1910" t="s">
        <v>3124</v>
      </c>
      <c r="C1910" s="20">
        <v>186</v>
      </c>
      <c r="D1910" t="s">
        <v>5927</v>
      </c>
      <c r="E1910" s="10" t="s">
        <v>4241</v>
      </c>
      <c r="F1910" s="10" t="s">
        <v>10521</v>
      </c>
    </row>
    <row r="1911" spans="1:6" x14ac:dyDescent="0.25">
      <c r="A1911" t="s">
        <v>1393</v>
      </c>
      <c r="B1911" t="s">
        <v>3123</v>
      </c>
      <c r="C1911" s="20">
        <v>2392</v>
      </c>
      <c r="D1911" t="s">
        <v>4473</v>
      </c>
      <c r="E1911" s="10" t="s">
        <v>8179</v>
      </c>
      <c r="F1911" s="10" t="s">
        <v>10522</v>
      </c>
    </row>
    <row r="1912" spans="1:6" x14ac:dyDescent="0.25">
      <c r="A1912" t="s">
        <v>1394</v>
      </c>
      <c r="B1912" t="s">
        <v>3124</v>
      </c>
      <c r="C1912" s="20">
        <v>804</v>
      </c>
      <c r="D1912" t="s">
        <v>5928</v>
      </c>
      <c r="E1912" s="10" t="s">
        <v>4241</v>
      </c>
      <c r="F1912" s="10" t="s">
        <v>10523</v>
      </c>
    </row>
    <row r="1913" spans="1:6" x14ac:dyDescent="0.25">
      <c r="A1913" t="s">
        <v>1395</v>
      </c>
      <c r="B1913" t="s">
        <v>3123</v>
      </c>
      <c r="C1913" s="20">
        <v>7208</v>
      </c>
      <c r="D1913" t="s">
        <v>5929</v>
      </c>
      <c r="E1913" s="10" t="s">
        <v>8180</v>
      </c>
      <c r="F1913" s="10" t="s">
        <v>10524</v>
      </c>
    </row>
    <row r="1914" spans="1:6" x14ac:dyDescent="0.25">
      <c r="A1914" t="s">
        <v>3557</v>
      </c>
      <c r="B1914" t="s">
        <v>3123</v>
      </c>
      <c r="C1914" s="20">
        <v>38</v>
      </c>
      <c r="D1914" t="s">
        <v>4582</v>
      </c>
      <c r="E1914" s="10" t="s">
        <v>8011</v>
      </c>
      <c r="F1914" s="10" t="s">
        <v>10525</v>
      </c>
    </row>
    <row r="1915" spans="1:6" x14ac:dyDescent="0.25">
      <c r="A1915" t="s">
        <v>1396</v>
      </c>
      <c r="B1915" t="s">
        <v>3123</v>
      </c>
      <c r="C1915" s="20">
        <v>4800</v>
      </c>
      <c r="D1915" t="s">
        <v>5930</v>
      </c>
      <c r="E1915" s="10" t="s">
        <v>4500</v>
      </c>
      <c r="F1915" s="10" t="s">
        <v>10526</v>
      </c>
    </row>
    <row r="1916" spans="1:6" x14ac:dyDescent="0.25">
      <c r="A1916" t="s">
        <v>1397</v>
      </c>
      <c r="B1916" t="s">
        <v>3123</v>
      </c>
      <c r="C1916" s="20">
        <v>112</v>
      </c>
      <c r="D1916" t="s">
        <v>5931</v>
      </c>
      <c r="E1916" s="10" t="s">
        <v>4241</v>
      </c>
      <c r="F1916" s="10" t="s">
        <v>10527</v>
      </c>
    </row>
    <row r="1917" spans="1:6" x14ac:dyDescent="0.25">
      <c r="A1917" t="s">
        <v>1398</v>
      </c>
      <c r="B1917" t="s">
        <v>3124</v>
      </c>
      <c r="C1917" s="20">
        <v>8060</v>
      </c>
      <c r="D1917" t="s">
        <v>5303</v>
      </c>
      <c r="E1917" s="10" t="s">
        <v>8181</v>
      </c>
      <c r="F1917" s="10" t="s">
        <v>10528</v>
      </c>
    </row>
    <row r="1918" spans="1:6" x14ac:dyDescent="0.25">
      <c r="A1918" t="s">
        <v>1399</v>
      </c>
      <c r="B1918" t="s">
        <v>3124</v>
      </c>
      <c r="C1918" s="20">
        <v>8560</v>
      </c>
      <c r="D1918" t="s">
        <v>5932</v>
      </c>
      <c r="E1918" s="10" t="s">
        <v>8000</v>
      </c>
      <c r="F1918" s="10" t="s">
        <v>10529</v>
      </c>
    </row>
    <row r="1919" spans="1:6" x14ac:dyDescent="0.25">
      <c r="A1919" t="s">
        <v>1400</v>
      </c>
      <c r="B1919" t="s">
        <v>3124</v>
      </c>
      <c r="C1919" s="20">
        <v>807</v>
      </c>
      <c r="D1919" t="s">
        <v>5933</v>
      </c>
      <c r="E1919" s="10" t="s">
        <v>4241</v>
      </c>
      <c r="F1919" s="10" t="s">
        <v>10530</v>
      </c>
    </row>
    <row r="1920" spans="1:6" x14ac:dyDescent="0.25">
      <c r="A1920" t="s">
        <v>1401</v>
      </c>
      <c r="B1920" t="s">
        <v>3124</v>
      </c>
      <c r="C1920" s="20">
        <v>973</v>
      </c>
      <c r="D1920" t="s">
        <v>5934</v>
      </c>
      <c r="E1920" s="10" t="s">
        <v>4241</v>
      </c>
      <c r="F1920" s="10" t="s">
        <v>10531</v>
      </c>
    </row>
    <row r="1921" spans="1:6" x14ac:dyDescent="0.25">
      <c r="A1921" t="s">
        <v>1402</v>
      </c>
      <c r="B1921" t="s">
        <v>3124</v>
      </c>
      <c r="C1921" s="20">
        <v>77</v>
      </c>
      <c r="D1921" t="s">
        <v>5935</v>
      </c>
      <c r="E1921" s="10" t="s">
        <v>4241</v>
      </c>
      <c r="F1921" s="10" t="s">
        <v>10532</v>
      </c>
    </row>
    <row r="1922" spans="1:6" x14ac:dyDescent="0.25">
      <c r="A1922" t="s">
        <v>1403</v>
      </c>
      <c r="B1922" t="s">
        <v>3123</v>
      </c>
      <c r="C1922" s="20">
        <v>47</v>
      </c>
      <c r="D1922" t="s">
        <v>5936</v>
      </c>
      <c r="E1922" s="10" t="s">
        <v>4241</v>
      </c>
      <c r="F1922" s="10" t="s">
        <v>10533</v>
      </c>
    </row>
    <row r="1923" spans="1:6" x14ac:dyDescent="0.25">
      <c r="A1923" t="s">
        <v>1404</v>
      </c>
      <c r="B1923" t="s">
        <v>3124</v>
      </c>
      <c r="C1923" s="20">
        <v>35</v>
      </c>
      <c r="D1923" t="s">
        <v>5937</v>
      </c>
      <c r="E1923" s="10" t="s">
        <v>4241</v>
      </c>
      <c r="F1923" s="10" t="s">
        <v>10534</v>
      </c>
    </row>
    <row r="1924" spans="1:6" x14ac:dyDescent="0.25">
      <c r="A1924" t="s">
        <v>1405</v>
      </c>
      <c r="B1924" t="s">
        <v>3124</v>
      </c>
      <c r="C1924" s="20">
        <v>2549</v>
      </c>
      <c r="D1924" t="s">
        <v>5938</v>
      </c>
      <c r="E1924" s="10" t="s">
        <v>4241</v>
      </c>
      <c r="F1924" s="10" t="s">
        <v>10535</v>
      </c>
    </row>
    <row r="1925" spans="1:6" x14ac:dyDescent="0.25">
      <c r="A1925" t="s">
        <v>1406</v>
      </c>
      <c r="B1925" t="s">
        <v>3124</v>
      </c>
      <c r="C1925" s="20">
        <v>682</v>
      </c>
      <c r="D1925" t="s">
        <v>5939</v>
      </c>
      <c r="E1925" s="10" t="s">
        <v>4241</v>
      </c>
      <c r="F1925" s="10" t="s">
        <v>10536</v>
      </c>
    </row>
    <row r="1926" spans="1:6" x14ac:dyDescent="0.25">
      <c r="A1926" t="s">
        <v>1407</v>
      </c>
      <c r="B1926" t="s">
        <v>3124</v>
      </c>
      <c r="C1926" s="20">
        <v>1934</v>
      </c>
      <c r="D1926" t="s">
        <v>5940</v>
      </c>
      <c r="E1926" s="10" t="s">
        <v>4241</v>
      </c>
      <c r="F1926" s="10" t="s">
        <v>10537</v>
      </c>
    </row>
    <row r="1927" spans="1:6" x14ac:dyDescent="0.25">
      <c r="A1927" t="s">
        <v>1408</v>
      </c>
      <c r="B1927" t="s">
        <v>3123</v>
      </c>
      <c r="C1927" s="20">
        <v>2564</v>
      </c>
      <c r="D1927" t="s">
        <v>5941</v>
      </c>
      <c r="E1927" s="10" t="s">
        <v>5960</v>
      </c>
      <c r="F1927" s="10" t="s">
        <v>10538</v>
      </c>
    </row>
    <row r="1928" spans="1:6" x14ac:dyDescent="0.25">
      <c r="A1928" t="s">
        <v>1409</v>
      </c>
      <c r="B1928" t="s">
        <v>3123</v>
      </c>
      <c r="C1928" s="20">
        <v>580</v>
      </c>
      <c r="D1928" t="s">
        <v>4776</v>
      </c>
      <c r="E1928" s="10" t="s">
        <v>8182</v>
      </c>
      <c r="F1928" s="10" t="s">
        <v>10539</v>
      </c>
    </row>
    <row r="1929" spans="1:6" x14ac:dyDescent="0.25">
      <c r="A1929" t="s">
        <v>1410</v>
      </c>
      <c r="B1929" t="s">
        <v>3124</v>
      </c>
      <c r="C1929" s="20">
        <v>186</v>
      </c>
      <c r="D1929" t="s">
        <v>5942</v>
      </c>
      <c r="E1929" s="10" t="s">
        <v>4241</v>
      </c>
      <c r="F1929" s="10" t="s">
        <v>6132</v>
      </c>
    </row>
    <row r="1930" spans="1:6" x14ac:dyDescent="0.25">
      <c r="A1930" t="s">
        <v>1411</v>
      </c>
      <c r="B1930" t="s">
        <v>3124</v>
      </c>
      <c r="C1930" s="20">
        <v>3733</v>
      </c>
      <c r="D1930" t="s">
        <v>5943</v>
      </c>
      <c r="E1930" s="10" t="s">
        <v>4241</v>
      </c>
      <c r="F1930" s="10" t="s">
        <v>10540</v>
      </c>
    </row>
    <row r="1931" spans="1:6" x14ac:dyDescent="0.25">
      <c r="A1931" t="s">
        <v>3558</v>
      </c>
      <c r="B1931" t="s">
        <v>3123</v>
      </c>
      <c r="C1931" s="20">
        <v>3206</v>
      </c>
      <c r="D1931" t="s">
        <v>5944</v>
      </c>
      <c r="E1931" s="10" t="s">
        <v>7862</v>
      </c>
      <c r="F1931" s="10" t="s">
        <v>9448</v>
      </c>
    </row>
    <row r="1932" spans="1:6" x14ac:dyDescent="0.25">
      <c r="A1932" t="s">
        <v>1412</v>
      </c>
      <c r="B1932" t="s">
        <v>3123</v>
      </c>
      <c r="C1932" s="20">
        <v>12221</v>
      </c>
      <c r="D1932" t="s">
        <v>5945</v>
      </c>
      <c r="E1932" s="10" t="s">
        <v>8183</v>
      </c>
      <c r="F1932" s="10" t="s">
        <v>8498</v>
      </c>
    </row>
    <row r="1933" spans="1:6" x14ac:dyDescent="0.25">
      <c r="A1933" t="s">
        <v>3559</v>
      </c>
      <c r="B1933" t="s">
        <v>3123</v>
      </c>
      <c r="C1933" s="20">
        <v>873</v>
      </c>
      <c r="D1933" t="s">
        <v>5946</v>
      </c>
      <c r="E1933" s="10" t="s">
        <v>8184</v>
      </c>
      <c r="F1933" s="10" t="s">
        <v>10541</v>
      </c>
    </row>
    <row r="1934" spans="1:6" x14ac:dyDescent="0.25">
      <c r="A1934" t="s">
        <v>1413</v>
      </c>
      <c r="B1934" t="s">
        <v>3123</v>
      </c>
      <c r="C1934" s="20">
        <v>433</v>
      </c>
      <c r="D1934" t="s">
        <v>5947</v>
      </c>
      <c r="E1934" s="10" t="s">
        <v>8185</v>
      </c>
      <c r="F1934" s="10" t="s">
        <v>9021</v>
      </c>
    </row>
    <row r="1935" spans="1:6" x14ac:dyDescent="0.25">
      <c r="A1935" t="s">
        <v>4062</v>
      </c>
      <c r="B1935" t="s">
        <v>3124</v>
      </c>
      <c r="C1935" s="20"/>
      <c r="D1935" t="s">
        <v>12104</v>
      </c>
      <c r="E1935" s="10" t="s">
        <v>12104</v>
      </c>
      <c r="F1935" s="10" t="s">
        <v>12104</v>
      </c>
    </row>
    <row r="1936" spans="1:6" x14ac:dyDescent="0.25">
      <c r="A1936" t="s">
        <v>1415</v>
      </c>
      <c r="B1936" t="s">
        <v>3124</v>
      </c>
      <c r="C1936" s="20">
        <v>369</v>
      </c>
      <c r="D1936" t="s">
        <v>5948</v>
      </c>
      <c r="E1936" s="10" t="s">
        <v>4241</v>
      </c>
      <c r="F1936" s="10" t="s">
        <v>10542</v>
      </c>
    </row>
    <row r="1937" spans="1:6" x14ac:dyDescent="0.25">
      <c r="A1937" t="s">
        <v>1414</v>
      </c>
      <c r="B1937" t="s">
        <v>3124</v>
      </c>
      <c r="C1937" s="20">
        <v>35</v>
      </c>
      <c r="D1937" t="s">
        <v>5949</v>
      </c>
      <c r="E1937" s="10" t="s">
        <v>4241</v>
      </c>
      <c r="F1937" s="10" t="s">
        <v>10543</v>
      </c>
    </row>
    <row r="1938" spans="1:6" x14ac:dyDescent="0.25">
      <c r="A1938" t="s">
        <v>1416</v>
      </c>
      <c r="B1938" t="s">
        <v>3124</v>
      </c>
      <c r="C1938" s="20">
        <v>72</v>
      </c>
      <c r="D1938" t="s">
        <v>5950</v>
      </c>
      <c r="E1938" s="10" t="s">
        <v>4241</v>
      </c>
      <c r="F1938" s="10" t="s">
        <v>10544</v>
      </c>
    </row>
    <row r="1939" spans="1:6" x14ac:dyDescent="0.25">
      <c r="A1939" t="s">
        <v>1417</v>
      </c>
      <c r="B1939" t="s">
        <v>3124</v>
      </c>
      <c r="C1939" s="20">
        <v>79</v>
      </c>
      <c r="D1939" t="s">
        <v>5951</v>
      </c>
      <c r="E1939" s="10" t="s">
        <v>4241</v>
      </c>
      <c r="F1939" s="10" t="s">
        <v>10545</v>
      </c>
    </row>
    <row r="1940" spans="1:6" x14ac:dyDescent="0.25">
      <c r="A1940" t="s">
        <v>1418</v>
      </c>
      <c r="B1940" t="s">
        <v>3124</v>
      </c>
      <c r="C1940" s="20">
        <v>3305</v>
      </c>
      <c r="D1940" t="s">
        <v>5952</v>
      </c>
      <c r="E1940" s="10" t="s">
        <v>4241</v>
      </c>
      <c r="F1940" s="10" t="s">
        <v>10546</v>
      </c>
    </row>
    <row r="1941" spans="1:6" x14ac:dyDescent="0.25">
      <c r="A1941" t="s">
        <v>1419</v>
      </c>
      <c r="B1941" t="s">
        <v>3124</v>
      </c>
      <c r="C1941" s="20">
        <v>560</v>
      </c>
      <c r="D1941" t="s">
        <v>5953</v>
      </c>
      <c r="E1941" s="10" t="s">
        <v>4241</v>
      </c>
      <c r="F1941" s="10" t="s">
        <v>10547</v>
      </c>
    </row>
    <row r="1942" spans="1:6" x14ac:dyDescent="0.25">
      <c r="A1942" t="s">
        <v>1420</v>
      </c>
      <c r="B1942" t="s">
        <v>3124</v>
      </c>
      <c r="C1942" s="20">
        <v>133</v>
      </c>
      <c r="D1942" t="s">
        <v>5954</v>
      </c>
      <c r="E1942" s="10" t="s">
        <v>4241</v>
      </c>
      <c r="F1942" s="10" t="s">
        <v>10548</v>
      </c>
    </row>
    <row r="1943" spans="1:6" x14ac:dyDescent="0.25">
      <c r="A1943" t="s">
        <v>1421</v>
      </c>
      <c r="B1943" t="s">
        <v>3124</v>
      </c>
      <c r="C1943" s="20">
        <v>2316</v>
      </c>
      <c r="D1943" t="s">
        <v>5955</v>
      </c>
      <c r="E1943" s="10" t="s">
        <v>4241</v>
      </c>
      <c r="F1943" s="10" t="s">
        <v>10549</v>
      </c>
    </row>
    <row r="1944" spans="1:6" x14ac:dyDescent="0.25">
      <c r="A1944" t="s">
        <v>1422</v>
      </c>
      <c r="B1944" t="s">
        <v>3123</v>
      </c>
      <c r="C1944" s="20">
        <v>819</v>
      </c>
      <c r="D1944" t="s">
        <v>5956</v>
      </c>
      <c r="E1944" s="10" t="s">
        <v>8186</v>
      </c>
      <c r="F1944" s="10" t="s">
        <v>10550</v>
      </c>
    </row>
    <row r="1945" spans="1:6" x14ac:dyDescent="0.25">
      <c r="A1945" t="s">
        <v>1423</v>
      </c>
      <c r="B1945" t="s">
        <v>3124</v>
      </c>
      <c r="C1945" s="20">
        <v>1476</v>
      </c>
      <c r="D1945" t="s">
        <v>5957</v>
      </c>
      <c r="E1945" s="10" t="s">
        <v>8187</v>
      </c>
      <c r="F1945" s="10" t="s">
        <v>10551</v>
      </c>
    </row>
    <row r="1946" spans="1:6" x14ac:dyDescent="0.25">
      <c r="A1946" t="s">
        <v>1424</v>
      </c>
      <c r="B1946" t="s">
        <v>3123</v>
      </c>
      <c r="C1946" s="20">
        <v>9658</v>
      </c>
      <c r="D1946" t="s">
        <v>4391</v>
      </c>
      <c r="E1946" s="10" t="s">
        <v>5729</v>
      </c>
      <c r="F1946" s="10" t="s">
        <v>10552</v>
      </c>
    </row>
    <row r="1947" spans="1:6" x14ac:dyDescent="0.25">
      <c r="A1947" t="s">
        <v>1425</v>
      </c>
      <c r="B1947" t="s">
        <v>3123</v>
      </c>
      <c r="C1947" s="20">
        <v>11368</v>
      </c>
      <c r="D1947" t="s">
        <v>5958</v>
      </c>
      <c r="E1947" s="10" t="s">
        <v>8188</v>
      </c>
      <c r="F1947" s="10" t="s">
        <v>10553</v>
      </c>
    </row>
    <row r="1948" spans="1:6" x14ac:dyDescent="0.25">
      <c r="A1948" t="s">
        <v>3560</v>
      </c>
      <c r="B1948" t="s">
        <v>3124</v>
      </c>
      <c r="C1948" s="20">
        <v>672</v>
      </c>
      <c r="D1948" t="s">
        <v>5959</v>
      </c>
      <c r="E1948" s="10" t="s">
        <v>4241</v>
      </c>
      <c r="F1948" s="10" t="s">
        <v>8789</v>
      </c>
    </row>
    <row r="1949" spans="1:6" x14ac:dyDescent="0.25">
      <c r="A1949" t="s">
        <v>1426</v>
      </c>
      <c r="B1949" t="s">
        <v>3123</v>
      </c>
      <c r="C1949" s="20">
        <v>5996</v>
      </c>
      <c r="D1949" t="s">
        <v>4713</v>
      </c>
      <c r="E1949" s="10" t="s">
        <v>8189</v>
      </c>
      <c r="F1949" s="10" t="s">
        <v>10554</v>
      </c>
    </row>
    <row r="1950" spans="1:6" x14ac:dyDescent="0.25">
      <c r="A1950" t="s">
        <v>1427</v>
      </c>
      <c r="B1950" t="s">
        <v>3123</v>
      </c>
      <c r="C1950" s="20">
        <v>15809</v>
      </c>
      <c r="D1950" t="s">
        <v>5960</v>
      </c>
      <c r="E1950" s="10" t="s">
        <v>4241</v>
      </c>
      <c r="F1950" s="10" t="s">
        <v>10555</v>
      </c>
    </row>
    <row r="1951" spans="1:6" x14ac:dyDescent="0.25">
      <c r="A1951" t="s">
        <v>1429</v>
      </c>
      <c r="B1951" t="s">
        <v>3123</v>
      </c>
      <c r="C1951" s="20">
        <v>48705</v>
      </c>
      <c r="D1951" t="s">
        <v>5961</v>
      </c>
      <c r="E1951" s="10" t="s">
        <v>8190</v>
      </c>
      <c r="F1951" s="10" t="s">
        <v>10556</v>
      </c>
    </row>
    <row r="1952" spans="1:6" x14ac:dyDescent="0.25">
      <c r="A1952" t="s">
        <v>3561</v>
      </c>
      <c r="B1952" t="s">
        <v>3123</v>
      </c>
      <c r="C1952" s="20">
        <v>543</v>
      </c>
      <c r="D1952" t="s">
        <v>5962</v>
      </c>
      <c r="E1952" s="10" t="s">
        <v>8191</v>
      </c>
      <c r="F1952" s="10" t="s">
        <v>10557</v>
      </c>
    </row>
    <row r="1953" spans="1:6" x14ac:dyDescent="0.25">
      <c r="A1953" t="s">
        <v>3562</v>
      </c>
      <c r="B1953" t="s">
        <v>3123</v>
      </c>
      <c r="C1953" s="20">
        <v>2482</v>
      </c>
      <c r="D1953" t="s">
        <v>5963</v>
      </c>
      <c r="E1953" s="10" t="s">
        <v>8192</v>
      </c>
      <c r="F1953" s="10" t="s">
        <v>10558</v>
      </c>
    </row>
    <row r="1954" spans="1:6" x14ac:dyDescent="0.25">
      <c r="A1954" t="s">
        <v>3563</v>
      </c>
      <c r="B1954" t="s">
        <v>3123</v>
      </c>
      <c r="C1954" s="20">
        <v>1584</v>
      </c>
      <c r="D1954" t="s">
        <v>5964</v>
      </c>
      <c r="E1954" s="10" t="s">
        <v>8193</v>
      </c>
      <c r="F1954" s="10" t="s">
        <v>10559</v>
      </c>
    </row>
    <row r="1955" spans="1:6" x14ac:dyDescent="0.25">
      <c r="A1955" t="s">
        <v>1430</v>
      </c>
      <c r="B1955" t="s">
        <v>3123</v>
      </c>
      <c r="C1955" s="20">
        <v>19090</v>
      </c>
      <c r="D1955" t="s">
        <v>5965</v>
      </c>
      <c r="E1955" s="10" t="s">
        <v>8194</v>
      </c>
      <c r="F1955" s="10" t="s">
        <v>10560</v>
      </c>
    </row>
    <row r="1956" spans="1:6" x14ac:dyDescent="0.25">
      <c r="A1956" t="s">
        <v>3564</v>
      </c>
      <c r="B1956" t="s">
        <v>3123</v>
      </c>
      <c r="C1956" s="20">
        <v>223</v>
      </c>
      <c r="D1956" t="s">
        <v>5966</v>
      </c>
      <c r="E1956" s="10" t="s">
        <v>8195</v>
      </c>
      <c r="F1956" s="10" t="s">
        <v>10561</v>
      </c>
    </row>
    <row r="1957" spans="1:6" x14ac:dyDescent="0.25">
      <c r="A1957" t="s">
        <v>1431</v>
      </c>
      <c r="B1957" t="s">
        <v>3124</v>
      </c>
      <c r="C1957" s="20">
        <v>149</v>
      </c>
      <c r="D1957" t="s">
        <v>5967</v>
      </c>
      <c r="E1957" s="10" t="s">
        <v>4241</v>
      </c>
      <c r="F1957" s="10" t="s">
        <v>10562</v>
      </c>
    </row>
    <row r="1958" spans="1:6" x14ac:dyDescent="0.25">
      <c r="A1958" t="s">
        <v>3565</v>
      </c>
      <c r="B1958" t="s">
        <v>3123</v>
      </c>
      <c r="C1958" s="20">
        <v>241</v>
      </c>
      <c r="D1958" t="s">
        <v>5968</v>
      </c>
      <c r="E1958" s="10" t="s">
        <v>4241</v>
      </c>
      <c r="F1958" s="10" t="s">
        <v>10563</v>
      </c>
    </row>
    <row r="1959" spans="1:6" x14ac:dyDescent="0.25">
      <c r="A1959" t="s">
        <v>4063</v>
      </c>
      <c r="B1959" t="s">
        <v>3124</v>
      </c>
      <c r="C1959" s="20"/>
      <c r="D1959" t="s">
        <v>12104</v>
      </c>
      <c r="E1959" s="10" t="s">
        <v>12104</v>
      </c>
      <c r="F1959" s="10" t="s">
        <v>12104</v>
      </c>
    </row>
    <row r="1960" spans="1:6" x14ac:dyDescent="0.25">
      <c r="A1960" t="s">
        <v>1432</v>
      </c>
      <c r="B1960" t="s">
        <v>3124</v>
      </c>
      <c r="C1960" s="20">
        <v>166</v>
      </c>
      <c r="D1960" t="s">
        <v>5969</v>
      </c>
      <c r="E1960" s="10" t="s">
        <v>4241</v>
      </c>
      <c r="F1960" s="10" t="s">
        <v>10564</v>
      </c>
    </row>
    <row r="1961" spans="1:6" x14ac:dyDescent="0.25">
      <c r="A1961" t="s">
        <v>1433</v>
      </c>
      <c r="B1961" t="s">
        <v>3123</v>
      </c>
      <c r="C1961" s="20">
        <v>45445</v>
      </c>
      <c r="D1961" t="s">
        <v>5970</v>
      </c>
      <c r="E1961" s="10" t="s">
        <v>8196</v>
      </c>
      <c r="F1961" s="10" t="s">
        <v>10565</v>
      </c>
    </row>
    <row r="1962" spans="1:6" x14ac:dyDescent="0.25">
      <c r="A1962" t="s">
        <v>1434</v>
      </c>
      <c r="B1962" t="s">
        <v>3124</v>
      </c>
      <c r="C1962" s="20">
        <v>848</v>
      </c>
      <c r="D1962" t="s">
        <v>5971</v>
      </c>
      <c r="E1962" s="10" t="s">
        <v>4241</v>
      </c>
      <c r="F1962" s="10" t="s">
        <v>10566</v>
      </c>
    </row>
    <row r="1963" spans="1:6" x14ac:dyDescent="0.25">
      <c r="A1963" t="s">
        <v>1435</v>
      </c>
      <c r="B1963" t="s">
        <v>3123</v>
      </c>
      <c r="C1963" s="20">
        <v>6752</v>
      </c>
      <c r="D1963" t="s">
        <v>5682</v>
      </c>
      <c r="E1963" s="10" t="s">
        <v>4986</v>
      </c>
      <c r="F1963" s="10" t="s">
        <v>10567</v>
      </c>
    </row>
    <row r="1964" spans="1:6" x14ac:dyDescent="0.25">
      <c r="A1964" t="s">
        <v>1436</v>
      </c>
      <c r="B1964" t="s">
        <v>3123</v>
      </c>
      <c r="C1964" s="20">
        <v>3341</v>
      </c>
      <c r="D1964" t="s">
        <v>5972</v>
      </c>
      <c r="E1964" s="10" t="s">
        <v>5497</v>
      </c>
      <c r="F1964" s="10" t="s">
        <v>10568</v>
      </c>
    </row>
    <row r="1965" spans="1:6" x14ac:dyDescent="0.25">
      <c r="A1965" t="s">
        <v>1437</v>
      </c>
      <c r="B1965" t="s">
        <v>3124</v>
      </c>
      <c r="C1965" s="20">
        <v>1675</v>
      </c>
      <c r="D1965" t="s">
        <v>5973</v>
      </c>
      <c r="E1965" s="10" t="s">
        <v>4241</v>
      </c>
      <c r="F1965" s="10" t="s">
        <v>10569</v>
      </c>
    </row>
    <row r="1966" spans="1:6" x14ac:dyDescent="0.25">
      <c r="A1966" t="s">
        <v>1438</v>
      </c>
      <c r="B1966" t="s">
        <v>3124</v>
      </c>
      <c r="C1966" s="20">
        <v>216</v>
      </c>
      <c r="D1966" t="s">
        <v>5974</v>
      </c>
      <c r="E1966" s="10" t="s">
        <v>4241</v>
      </c>
      <c r="F1966" s="10" t="s">
        <v>10570</v>
      </c>
    </row>
    <row r="1967" spans="1:6" x14ac:dyDescent="0.25">
      <c r="A1967" t="s">
        <v>3566</v>
      </c>
      <c r="B1967" t="s">
        <v>3123</v>
      </c>
      <c r="C1967" s="20">
        <v>716</v>
      </c>
      <c r="D1967" t="s">
        <v>5975</v>
      </c>
      <c r="E1967" s="10" t="s">
        <v>8197</v>
      </c>
      <c r="F1967" s="10" t="s">
        <v>10571</v>
      </c>
    </row>
    <row r="1968" spans="1:6" x14ac:dyDescent="0.25">
      <c r="A1968" t="s">
        <v>1439</v>
      </c>
      <c r="B1968" t="s">
        <v>3124</v>
      </c>
      <c r="C1968" s="20">
        <v>174</v>
      </c>
      <c r="D1968" t="s">
        <v>5976</v>
      </c>
      <c r="E1968" s="10" t="s">
        <v>4241</v>
      </c>
      <c r="F1968" s="10" t="s">
        <v>10572</v>
      </c>
    </row>
    <row r="1969" spans="1:6" x14ac:dyDescent="0.25">
      <c r="A1969" t="s">
        <v>3567</v>
      </c>
      <c r="B1969" t="s">
        <v>3123</v>
      </c>
      <c r="C1969" s="20">
        <v>117</v>
      </c>
      <c r="D1969" t="s">
        <v>5977</v>
      </c>
      <c r="E1969" s="10" t="s">
        <v>8198</v>
      </c>
      <c r="F1969" s="10" t="s">
        <v>10573</v>
      </c>
    </row>
    <row r="1970" spans="1:6" x14ac:dyDescent="0.25">
      <c r="A1970" t="s">
        <v>3568</v>
      </c>
      <c r="B1970" t="s">
        <v>3123</v>
      </c>
      <c r="C1970" s="20">
        <v>222</v>
      </c>
      <c r="D1970" t="s">
        <v>5978</v>
      </c>
      <c r="E1970" s="10" t="s">
        <v>8199</v>
      </c>
      <c r="F1970" s="10" t="s">
        <v>10574</v>
      </c>
    </row>
    <row r="1971" spans="1:6" x14ac:dyDescent="0.25">
      <c r="A1971" t="s">
        <v>3569</v>
      </c>
      <c r="B1971" t="s">
        <v>3123</v>
      </c>
      <c r="C1971" s="20">
        <v>1544</v>
      </c>
      <c r="D1971" t="s">
        <v>5979</v>
      </c>
      <c r="E1971" s="10" t="s">
        <v>8200</v>
      </c>
      <c r="F1971" s="10" t="s">
        <v>10575</v>
      </c>
    </row>
    <row r="1972" spans="1:6" x14ac:dyDescent="0.25">
      <c r="A1972" t="s">
        <v>1440</v>
      </c>
      <c r="B1972" t="s">
        <v>3124</v>
      </c>
      <c r="C1972" s="20">
        <v>22</v>
      </c>
      <c r="D1972" t="s">
        <v>5980</v>
      </c>
      <c r="E1972" s="10" t="s">
        <v>4241</v>
      </c>
      <c r="F1972" s="10" t="s">
        <v>10576</v>
      </c>
    </row>
    <row r="1973" spans="1:6" x14ac:dyDescent="0.25">
      <c r="A1973" t="s">
        <v>1441</v>
      </c>
      <c r="B1973" t="s">
        <v>3123</v>
      </c>
      <c r="C1973" s="20">
        <v>1904</v>
      </c>
      <c r="D1973" t="s">
        <v>4463</v>
      </c>
      <c r="E1973" s="10" t="s">
        <v>8201</v>
      </c>
      <c r="F1973" s="10" t="s">
        <v>10577</v>
      </c>
    </row>
    <row r="1974" spans="1:6" x14ac:dyDescent="0.25">
      <c r="A1974" t="s">
        <v>1442</v>
      </c>
      <c r="B1974" t="s">
        <v>3124</v>
      </c>
      <c r="C1974" s="20">
        <v>1914</v>
      </c>
      <c r="D1974" t="s">
        <v>5981</v>
      </c>
      <c r="E1974" s="10" t="s">
        <v>4241</v>
      </c>
      <c r="F1974" s="10" t="s">
        <v>10578</v>
      </c>
    </row>
    <row r="1975" spans="1:6" x14ac:dyDescent="0.25">
      <c r="A1975" t="s">
        <v>3570</v>
      </c>
      <c r="B1975" t="s">
        <v>3123</v>
      </c>
      <c r="C1975" s="20">
        <v>6143</v>
      </c>
      <c r="D1975" t="s">
        <v>5982</v>
      </c>
      <c r="E1975" s="10" t="s">
        <v>6221</v>
      </c>
      <c r="F1975" s="10" t="s">
        <v>10579</v>
      </c>
    </row>
    <row r="1976" spans="1:6" x14ac:dyDescent="0.25">
      <c r="A1976" t="s">
        <v>1443</v>
      </c>
      <c r="B1976" t="s">
        <v>3124</v>
      </c>
      <c r="C1976" s="20">
        <v>256</v>
      </c>
      <c r="D1976" t="s">
        <v>5983</v>
      </c>
      <c r="E1976" s="10" t="s">
        <v>4241</v>
      </c>
      <c r="F1976" s="10" t="s">
        <v>9504</v>
      </c>
    </row>
    <row r="1977" spans="1:6" x14ac:dyDescent="0.25">
      <c r="A1977" t="s">
        <v>1444</v>
      </c>
      <c r="B1977" t="s">
        <v>3123</v>
      </c>
      <c r="C1977" s="20">
        <v>19158</v>
      </c>
      <c r="D1977" t="s">
        <v>5984</v>
      </c>
      <c r="E1977" s="10" t="s">
        <v>8202</v>
      </c>
      <c r="F1977" s="10" t="s">
        <v>10580</v>
      </c>
    </row>
    <row r="1978" spans="1:6" x14ac:dyDescent="0.25">
      <c r="A1978" t="s">
        <v>1445</v>
      </c>
      <c r="B1978" t="s">
        <v>3124</v>
      </c>
      <c r="C1978" s="20">
        <v>3046</v>
      </c>
      <c r="D1978" t="s">
        <v>5985</v>
      </c>
      <c r="E1978" s="10" t="s">
        <v>4241</v>
      </c>
      <c r="F1978" s="10" t="s">
        <v>10581</v>
      </c>
    </row>
    <row r="1979" spans="1:6" x14ac:dyDescent="0.25">
      <c r="A1979" t="s">
        <v>4064</v>
      </c>
      <c r="B1979" t="s">
        <v>3124</v>
      </c>
      <c r="C1979" s="20">
        <v>879</v>
      </c>
      <c r="D1979" t="s">
        <v>12104</v>
      </c>
      <c r="E1979" s="10" t="s">
        <v>12104</v>
      </c>
      <c r="F1979" s="10" t="s">
        <v>12104</v>
      </c>
    </row>
    <row r="1980" spans="1:6" x14ac:dyDescent="0.25">
      <c r="A1980" t="s">
        <v>1446</v>
      </c>
      <c r="B1980" t="s">
        <v>3123</v>
      </c>
      <c r="C1980" s="20">
        <v>5670</v>
      </c>
      <c r="D1980" t="s">
        <v>5986</v>
      </c>
      <c r="E1980" s="10" t="s">
        <v>7877</v>
      </c>
      <c r="F1980" s="10" t="s">
        <v>10583</v>
      </c>
    </row>
    <row r="1981" spans="1:6" x14ac:dyDescent="0.25">
      <c r="A1981" t="s">
        <v>1446</v>
      </c>
      <c r="B1981" t="s">
        <v>3123</v>
      </c>
      <c r="C1981" s="20">
        <v>1829</v>
      </c>
      <c r="D1981" t="s">
        <v>4666</v>
      </c>
      <c r="E1981" s="10" t="s">
        <v>8203</v>
      </c>
      <c r="F1981" s="10" t="s">
        <v>10582</v>
      </c>
    </row>
    <row r="1982" spans="1:6" x14ac:dyDescent="0.25">
      <c r="A1982" t="s">
        <v>1447</v>
      </c>
      <c r="B1982" t="s">
        <v>3123</v>
      </c>
      <c r="C1982" s="20">
        <v>8816</v>
      </c>
      <c r="D1982" t="s">
        <v>5987</v>
      </c>
      <c r="E1982" s="10" t="s">
        <v>8204</v>
      </c>
      <c r="F1982" s="10" t="s">
        <v>4533</v>
      </c>
    </row>
    <row r="1983" spans="1:6" x14ac:dyDescent="0.25">
      <c r="A1983" t="s">
        <v>3571</v>
      </c>
      <c r="B1983" t="s">
        <v>3124</v>
      </c>
      <c r="C1983" s="20">
        <v>11</v>
      </c>
      <c r="D1983" t="s">
        <v>5988</v>
      </c>
      <c r="E1983" s="10" t="s">
        <v>4241</v>
      </c>
      <c r="F1983" s="10" t="s">
        <v>10584</v>
      </c>
    </row>
    <row r="1984" spans="1:6" x14ac:dyDescent="0.25">
      <c r="A1984" t="s">
        <v>1448</v>
      </c>
      <c r="B1984" t="s">
        <v>3123</v>
      </c>
      <c r="C1984" s="20">
        <v>3793</v>
      </c>
      <c r="D1984" t="s">
        <v>5827</v>
      </c>
      <c r="E1984" s="10" t="s">
        <v>8205</v>
      </c>
      <c r="F1984" s="10" t="s">
        <v>10585</v>
      </c>
    </row>
    <row r="1985" spans="1:6" x14ac:dyDescent="0.25">
      <c r="A1985" t="s">
        <v>1449</v>
      </c>
      <c r="B1985" t="s">
        <v>3124</v>
      </c>
      <c r="C1985" s="20">
        <v>1383</v>
      </c>
      <c r="D1985" t="s">
        <v>5989</v>
      </c>
      <c r="E1985" s="10" t="s">
        <v>4241</v>
      </c>
      <c r="F1985" s="10" t="s">
        <v>10586</v>
      </c>
    </row>
    <row r="1986" spans="1:6" x14ac:dyDescent="0.25">
      <c r="A1986" t="s">
        <v>1450</v>
      </c>
      <c r="B1986" t="s">
        <v>3123</v>
      </c>
      <c r="C1986" s="20">
        <v>8075</v>
      </c>
      <c r="D1986" t="s">
        <v>5990</v>
      </c>
      <c r="E1986" s="10" t="s">
        <v>8206</v>
      </c>
      <c r="F1986" s="10" t="s">
        <v>10587</v>
      </c>
    </row>
    <row r="1987" spans="1:6" x14ac:dyDescent="0.25">
      <c r="A1987" t="s">
        <v>3572</v>
      </c>
      <c r="B1987" t="s">
        <v>3124</v>
      </c>
      <c r="C1987" s="20">
        <v>805</v>
      </c>
      <c r="D1987" t="s">
        <v>5991</v>
      </c>
      <c r="E1987" s="10" t="s">
        <v>4241</v>
      </c>
      <c r="F1987" s="10" t="s">
        <v>10588</v>
      </c>
    </row>
    <row r="1988" spans="1:6" x14ac:dyDescent="0.25">
      <c r="A1988" t="s">
        <v>1451</v>
      </c>
      <c r="B1988" t="s">
        <v>3124</v>
      </c>
      <c r="C1988" s="20">
        <v>1447</v>
      </c>
      <c r="D1988" t="s">
        <v>5992</v>
      </c>
      <c r="E1988" s="10" t="s">
        <v>4241</v>
      </c>
      <c r="F1988" s="10" t="s">
        <v>10589</v>
      </c>
    </row>
    <row r="1989" spans="1:6" x14ac:dyDescent="0.25">
      <c r="A1989" t="s">
        <v>1452</v>
      </c>
      <c r="B1989" t="s">
        <v>3123</v>
      </c>
      <c r="C1989" s="20">
        <v>5140</v>
      </c>
      <c r="D1989" t="s">
        <v>5993</v>
      </c>
      <c r="E1989" s="10" t="s">
        <v>8207</v>
      </c>
      <c r="F1989" s="10" t="s">
        <v>10590</v>
      </c>
    </row>
    <row r="1990" spans="1:6" x14ac:dyDescent="0.25">
      <c r="A1990" t="s">
        <v>1453</v>
      </c>
      <c r="B1990" t="s">
        <v>3124</v>
      </c>
      <c r="C1990" s="20">
        <v>3319</v>
      </c>
      <c r="D1990" t="s">
        <v>5994</v>
      </c>
      <c r="E1990" s="10" t="s">
        <v>4241</v>
      </c>
      <c r="F1990" s="10" t="s">
        <v>10591</v>
      </c>
    </row>
    <row r="1991" spans="1:6" x14ac:dyDescent="0.25">
      <c r="A1991" t="s">
        <v>1454</v>
      </c>
      <c r="B1991" t="s">
        <v>3124</v>
      </c>
      <c r="C1991" s="20">
        <v>3861</v>
      </c>
      <c r="D1991" t="s">
        <v>5995</v>
      </c>
      <c r="E1991" s="10" t="s">
        <v>4241</v>
      </c>
      <c r="F1991" s="10" t="s">
        <v>10592</v>
      </c>
    </row>
    <row r="1992" spans="1:6" x14ac:dyDescent="0.25">
      <c r="A1992" t="s">
        <v>1455</v>
      </c>
      <c r="B1992" t="s">
        <v>3124</v>
      </c>
      <c r="C1992" s="20">
        <v>170</v>
      </c>
      <c r="D1992" t="s">
        <v>5996</v>
      </c>
      <c r="E1992" s="10" t="s">
        <v>4241</v>
      </c>
      <c r="F1992" s="10" t="s">
        <v>10593</v>
      </c>
    </row>
    <row r="1993" spans="1:6" x14ac:dyDescent="0.25">
      <c r="A1993" t="s">
        <v>3573</v>
      </c>
      <c r="B1993" t="s">
        <v>3123</v>
      </c>
      <c r="C1993" s="20">
        <v>32</v>
      </c>
      <c r="D1993" t="s">
        <v>5997</v>
      </c>
      <c r="E1993" s="10" t="s">
        <v>6703</v>
      </c>
      <c r="F1993" s="10" t="s">
        <v>10594</v>
      </c>
    </row>
    <row r="1994" spans="1:6" x14ac:dyDescent="0.25">
      <c r="A1994" t="s">
        <v>1456</v>
      </c>
      <c r="B1994" t="s">
        <v>3124</v>
      </c>
      <c r="C1994" s="20">
        <v>1880</v>
      </c>
      <c r="D1994" t="s">
        <v>5998</v>
      </c>
      <c r="E1994" s="10" t="s">
        <v>4241</v>
      </c>
      <c r="F1994" s="10" t="s">
        <v>10595</v>
      </c>
    </row>
    <row r="1995" spans="1:6" x14ac:dyDescent="0.25">
      <c r="A1995" t="s">
        <v>1457</v>
      </c>
      <c r="B1995" t="s">
        <v>3123</v>
      </c>
      <c r="C1995" s="20">
        <v>381</v>
      </c>
      <c r="D1995" t="s">
        <v>5999</v>
      </c>
      <c r="E1995" s="10" t="s">
        <v>8208</v>
      </c>
      <c r="F1995" s="10" t="s">
        <v>10596</v>
      </c>
    </row>
    <row r="1996" spans="1:6" x14ac:dyDescent="0.25">
      <c r="A1996" t="s">
        <v>1458</v>
      </c>
      <c r="B1996" t="s">
        <v>3123</v>
      </c>
      <c r="C1996" s="20">
        <v>7203</v>
      </c>
      <c r="D1996" t="s">
        <v>6000</v>
      </c>
      <c r="E1996" s="10" t="s">
        <v>8209</v>
      </c>
      <c r="F1996" s="10" t="s">
        <v>10597</v>
      </c>
    </row>
    <row r="1997" spans="1:6" x14ac:dyDescent="0.25">
      <c r="A1997" t="s">
        <v>1459</v>
      </c>
      <c r="B1997" t="s">
        <v>3124</v>
      </c>
      <c r="C1997" s="20">
        <v>1086</v>
      </c>
      <c r="D1997" t="s">
        <v>5593</v>
      </c>
      <c r="E1997" s="10" t="s">
        <v>4241</v>
      </c>
      <c r="F1997" s="10" t="s">
        <v>10598</v>
      </c>
    </row>
    <row r="1998" spans="1:6" x14ac:dyDescent="0.25">
      <c r="A1998" t="s">
        <v>1460</v>
      </c>
      <c r="B1998" t="s">
        <v>3124</v>
      </c>
      <c r="C1998" s="20">
        <v>2192</v>
      </c>
      <c r="D1998" t="s">
        <v>4805</v>
      </c>
      <c r="E1998" s="10" t="s">
        <v>4241</v>
      </c>
      <c r="F1998" s="10" t="s">
        <v>10599</v>
      </c>
    </row>
    <row r="1999" spans="1:6" x14ac:dyDescent="0.25">
      <c r="A1999" t="s">
        <v>1461</v>
      </c>
      <c r="B1999" t="s">
        <v>3124</v>
      </c>
      <c r="C1999" s="20">
        <v>1395</v>
      </c>
      <c r="D1999" t="s">
        <v>6001</v>
      </c>
      <c r="E1999" s="10" t="s">
        <v>4241</v>
      </c>
      <c r="F1999" s="10" t="s">
        <v>10600</v>
      </c>
    </row>
    <row r="2000" spans="1:6" x14ac:dyDescent="0.25">
      <c r="A2000" t="s">
        <v>1462</v>
      </c>
      <c r="B2000" t="s">
        <v>3124</v>
      </c>
      <c r="C2000" s="20">
        <v>859</v>
      </c>
      <c r="D2000" t="s">
        <v>6002</v>
      </c>
      <c r="E2000" s="10" t="s">
        <v>4241</v>
      </c>
      <c r="F2000" s="10" t="s">
        <v>10601</v>
      </c>
    </row>
    <row r="2001" spans="1:6" x14ac:dyDescent="0.25">
      <c r="A2001" t="s">
        <v>1463</v>
      </c>
      <c r="B2001" t="s">
        <v>3123</v>
      </c>
      <c r="C2001" s="20">
        <v>10634</v>
      </c>
      <c r="D2001" t="s">
        <v>6003</v>
      </c>
      <c r="E2001" s="10" t="s">
        <v>8210</v>
      </c>
      <c r="F2001" s="10" t="s">
        <v>10602</v>
      </c>
    </row>
    <row r="2002" spans="1:6" x14ac:dyDescent="0.25">
      <c r="A2002" t="s">
        <v>1464</v>
      </c>
      <c r="B2002" t="s">
        <v>3124</v>
      </c>
      <c r="C2002" s="20">
        <v>624</v>
      </c>
      <c r="D2002" t="s">
        <v>6004</v>
      </c>
      <c r="E2002" s="10" t="s">
        <v>4241</v>
      </c>
      <c r="F2002" s="10" t="s">
        <v>10603</v>
      </c>
    </row>
    <row r="2003" spans="1:6" x14ac:dyDescent="0.25">
      <c r="A2003" t="s">
        <v>1465</v>
      </c>
      <c r="B2003" t="s">
        <v>3124</v>
      </c>
      <c r="C2003" s="20">
        <v>2723</v>
      </c>
      <c r="D2003" t="s">
        <v>6005</v>
      </c>
      <c r="E2003" s="10" t="s">
        <v>4241</v>
      </c>
      <c r="F2003" s="10" t="s">
        <v>10604</v>
      </c>
    </row>
    <row r="2004" spans="1:6" x14ac:dyDescent="0.25">
      <c r="A2004" t="s">
        <v>1466</v>
      </c>
      <c r="B2004" t="s">
        <v>3123</v>
      </c>
      <c r="C2004" s="20">
        <v>2921</v>
      </c>
      <c r="D2004" t="s">
        <v>6006</v>
      </c>
      <c r="E2004" s="10" t="s">
        <v>8211</v>
      </c>
      <c r="F2004" s="10" t="s">
        <v>10605</v>
      </c>
    </row>
    <row r="2005" spans="1:6" x14ac:dyDescent="0.25">
      <c r="A2005" t="s">
        <v>3574</v>
      </c>
      <c r="B2005" t="s">
        <v>3123</v>
      </c>
      <c r="C2005" s="20">
        <v>34</v>
      </c>
      <c r="D2005" t="s">
        <v>6007</v>
      </c>
      <c r="E2005" s="10" t="s">
        <v>4241</v>
      </c>
      <c r="F2005" s="10" t="s">
        <v>10606</v>
      </c>
    </row>
    <row r="2006" spans="1:6" x14ac:dyDescent="0.25">
      <c r="A2006" t="s">
        <v>4065</v>
      </c>
      <c r="B2006" t="s">
        <v>3124</v>
      </c>
      <c r="C2006" s="20">
        <v>117</v>
      </c>
      <c r="D2006" t="s">
        <v>12104</v>
      </c>
      <c r="E2006" s="10" t="s">
        <v>12104</v>
      </c>
      <c r="F2006" s="10" t="s">
        <v>12104</v>
      </c>
    </row>
    <row r="2007" spans="1:6" x14ac:dyDescent="0.25">
      <c r="A2007" t="s">
        <v>3575</v>
      </c>
      <c r="B2007" t="s">
        <v>3123</v>
      </c>
      <c r="C2007" s="20">
        <v>38</v>
      </c>
      <c r="D2007" t="s">
        <v>6008</v>
      </c>
      <c r="E2007" s="10" t="s">
        <v>4241</v>
      </c>
      <c r="F2007" s="10" t="s">
        <v>10607</v>
      </c>
    </row>
    <row r="2008" spans="1:6" x14ac:dyDescent="0.25">
      <c r="A2008" t="s">
        <v>1467</v>
      </c>
      <c r="B2008" t="s">
        <v>3124</v>
      </c>
      <c r="C2008" s="20">
        <v>749</v>
      </c>
      <c r="D2008" t="s">
        <v>6009</v>
      </c>
      <c r="E2008" s="10" t="s">
        <v>4241</v>
      </c>
      <c r="F2008" s="10" t="s">
        <v>10608</v>
      </c>
    </row>
    <row r="2009" spans="1:6" x14ac:dyDescent="0.25">
      <c r="A2009" t="s">
        <v>1468</v>
      </c>
      <c r="B2009" t="s">
        <v>3123</v>
      </c>
      <c r="C2009" s="20">
        <v>5658</v>
      </c>
      <c r="D2009" t="s">
        <v>6010</v>
      </c>
      <c r="E2009" s="10" t="s">
        <v>8212</v>
      </c>
      <c r="F2009" s="10" t="s">
        <v>10609</v>
      </c>
    </row>
    <row r="2010" spans="1:6" x14ac:dyDescent="0.25">
      <c r="A2010" t="s">
        <v>3576</v>
      </c>
      <c r="B2010" t="s">
        <v>3123</v>
      </c>
      <c r="C2010" s="20">
        <v>1316</v>
      </c>
      <c r="D2010" t="s">
        <v>6011</v>
      </c>
      <c r="E2010" s="10" t="s">
        <v>4232</v>
      </c>
      <c r="F2010" s="10" t="s">
        <v>10610</v>
      </c>
    </row>
    <row r="2011" spans="1:6" x14ac:dyDescent="0.25">
      <c r="A2011" t="s">
        <v>1469</v>
      </c>
      <c r="B2011" t="s">
        <v>3123</v>
      </c>
      <c r="C2011" s="20">
        <v>4319</v>
      </c>
      <c r="D2011" t="s">
        <v>6012</v>
      </c>
      <c r="E2011" s="10" t="s">
        <v>8213</v>
      </c>
      <c r="F2011" s="10" t="s">
        <v>10611</v>
      </c>
    </row>
    <row r="2012" spans="1:6" x14ac:dyDescent="0.25">
      <c r="A2012" t="s">
        <v>1470</v>
      </c>
      <c r="B2012" t="s">
        <v>3123</v>
      </c>
      <c r="C2012" s="20">
        <v>5221</v>
      </c>
      <c r="D2012" t="s">
        <v>6013</v>
      </c>
      <c r="E2012" s="10" t="s">
        <v>8214</v>
      </c>
      <c r="F2012" s="10" t="s">
        <v>10612</v>
      </c>
    </row>
    <row r="2013" spans="1:6" x14ac:dyDescent="0.25">
      <c r="A2013" t="s">
        <v>1471</v>
      </c>
      <c r="B2013" t="s">
        <v>3123</v>
      </c>
      <c r="C2013" s="20">
        <v>13487</v>
      </c>
      <c r="D2013" t="s">
        <v>6014</v>
      </c>
      <c r="E2013" s="10" t="s">
        <v>8103</v>
      </c>
      <c r="F2013" s="10" t="s">
        <v>10613</v>
      </c>
    </row>
    <row r="2014" spans="1:6" x14ac:dyDescent="0.25">
      <c r="A2014" t="s">
        <v>1472</v>
      </c>
      <c r="B2014" t="s">
        <v>3123</v>
      </c>
      <c r="C2014" s="20">
        <v>1858</v>
      </c>
      <c r="D2014" t="s">
        <v>6015</v>
      </c>
      <c r="E2014" s="10" t="s">
        <v>8215</v>
      </c>
      <c r="F2014" s="10" t="s">
        <v>10614</v>
      </c>
    </row>
    <row r="2015" spans="1:6" x14ac:dyDescent="0.25">
      <c r="A2015" t="s">
        <v>3577</v>
      </c>
      <c r="B2015" t="s">
        <v>3123</v>
      </c>
      <c r="C2015" s="20">
        <v>2720</v>
      </c>
      <c r="D2015" t="s">
        <v>6016</v>
      </c>
      <c r="E2015" s="10" t="s">
        <v>8133</v>
      </c>
      <c r="F2015" s="10" t="s">
        <v>10615</v>
      </c>
    </row>
    <row r="2016" spans="1:6" x14ac:dyDescent="0.25">
      <c r="A2016" t="s">
        <v>1473</v>
      </c>
      <c r="B2016" t="s">
        <v>3123</v>
      </c>
      <c r="C2016" s="20">
        <v>11050</v>
      </c>
      <c r="D2016" t="s">
        <v>6017</v>
      </c>
      <c r="E2016" s="10" t="s">
        <v>8216</v>
      </c>
      <c r="F2016" s="10" t="s">
        <v>10616</v>
      </c>
    </row>
    <row r="2017" spans="1:6" x14ac:dyDescent="0.25">
      <c r="A2017" t="s">
        <v>1474</v>
      </c>
      <c r="B2017" t="s">
        <v>3124</v>
      </c>
      <c r="C2017" s="20">
        <v>179</v>
      </c>
      <c r="D2017" t="s">
        <v>6018</v>
      </c>
      <c r="E2017" s="10" t="s">
        <v>4241</v>
      </c>
      <c r="F2017" s="10" t="s">
        <v>10617</v>
      </c>
    </row>
    <row r="2018" spans="1:6" x14ac:dyDescent="0.25">
      <c r="A2018" t="s">
        <v>1475</v>
      </c>
      <c r="B2018" t="s">
        <v>3124</v>
      </c>
      <c r="C2018" s="20">
        <v>2841</v>
      </c>
      <c r="D2018" t="s">
        <v>6019</v>
      </c>
      <c r="E2018" s="10" t="s">
        <v>4241</v>
      </c>
      <c r="F2018" s="10" t="s">
        <v>10618</v>
      </c>
    </row>
    <row r="2019" spans="1:6" x14ac:dyDescent="0.25">
      <c r="A2019" t="s">
        <v>3578</v>
      </c>
      <c r="B2019" t="s">
        <v>3123</v>
      </c>
      <c r="C2019" s="20">
        <v>4923</v>
      </c>
      <c r="D2019" t="s">
        <v>6020</v>
      </c>
      <c r="E2019" s="10" t="s">
        <v>8217</v>
      </c>
      <c r="F2019" s="10" t="s">
        <v>9340</v>
      </c>
    </row>
    <row r="2020" spans="1:6" x14ac:dyDescent="0.25">
      <c r="A2020" t="s">
        <v>1476</v>
      </c>
      <c r="B2020" t="s">
        <v>3124</v>
      </c>
      <c r="C2020" s="20">
        <v>4681</v>
      </c>
      <c r="D2020" t="s">
        <v>6021</v>
      </c>
      <c r="E2020" s="10" t="s">
        <v>4241</v>
      </c>
      <c r="F2020" s="10" t="s">
        <v>10619</v>
      </c>
    </row>
    <row r="2021" spans="1:6" x14ac:dyDescent="0.25">
      <c r="A2021" t="s">
        <v>4066</v>
      </c>
      <c r="B2021" t="s">
        <v>3123</v>
      </c>
      <c r="C2021" s="20"/>
      <c r="D2021" t="s">
        <v>12104</v>
      </c>
      <c r="E2021" s="10" t="s">
        <v>12104</v>
      </c>
      <c r="F2021" s="10" t="s">
        <v>12104</v>
      </c>
    </row>
    <row r="2022" spans="1:6" x14ac:dyDescent="0.25">
      <c r="A2022" t="s">
        <v>1477</v>
      </c>
      <c r="B2022" t="s">
        <v>3123</v>
      </c>
      <c r="C2022" s="20">
        <v>1652</v>
      </c>
      <c r="D2022" t="s">
        <v>6022</v>
      </c>
      <c r="E2022" s="10" t="s">
        <v>4449</v>
      </c>
      <c r="F2022" s="10" t="s">
        <v>10620</v>
      </c>
    </row>
    <row r="2023" spans="1:6" x14ac:dyDescent="0.25">
      <c r="A2023" t="s">
        <v>1478</v>
      </c>
      <c r="B2023" t="s">
        <v>3123</v>
      </c>
      <c r="C2023" s="20">
        <v>8024</v>
      </c>
      <c r="D2023" t="s">
        <v>6023</v>
      </c>
      <c r="E2023" s="10" t="s">
        <v>8218</v>
      </c>
      <c r="F2023" s="10" t="s">
        <v>10621</v>
      </c>
    </row>
    <row r="2024" spans="1:6" x14ac:dyDescent="0.25">
      <c r="A2024" t="s">
        <v>1479</v>
      </c>
      <c r="B2024" t="s">
        <v>3123</v>
      </c>
      <c r="C2024" s="20">
        <v>19551</v>
      </c>
      <c r="D2024" t="s">
        <v>6024</v>
      </c>
      <c r="E2024" s="10" t="s">
        <v>8219</v>
      </c>
      <c r="F2024" s="10" t="s">
        <v>10622</v>
      </c>
    </row>
    <row r="2025" spans="1:6" x14ac:dyDescent="0.25">
      <c r="A2025" t="s">
        <v>1480</v>
      </c>
      <c r="B2025" t="s">
        <v>3123</v>
      </c>
      <c r="C2025" s="20">
        <v>2574</v>
      </c>
      <c r="D2025" t="s">
        <v>6025</v>
      </c>
      <c r="E2025" s="10" t="s">
        <v>8220</v>
      </c>
      <c r="F2025" s="10" t="s">
        <v>10623</v>
      </c>
    </row>
    <row r="2026" spans="1:6" x14ac:dyDescent="0.25">
      <c r="A2026" t="s">
        <v>1481</v>
      </c>
      <c r="B2026" t="s">
        <v>3123</v>
      </c>
      <c r="C2026" s="20">
        <v>2088</v>
      </c>
      <c r="D2026" t="s">
        <v>6026</v>
      </c>
      <c r="E2026" s="10" t="s">
        <v>8221</v>
      </c>
      <c r="F2026" s="10" t="s">
        <v>10624</v>
      </c>
    </row>
    <row r="2027" spans="1:6" x14ac:dyDescent="0.25">
      <c r="A2027" t="s">
        <v>1482</v>
      </c>
      <c r="B2027" t="s">
        <v>3124</v>
      </c>
      <c r="C2027" s="20">
        <v>2762</v>
      </c>
      <c r="D2027" t="s">
        <v>6027</v>
      </c>
      <c r="E2027" s="10" t="s">
        <v>4241</v>
      </c>
      <c r="F2027" s="10" t="s">
        <v>10625</v>
      </c>
    </row>
    <row r="2028" spans="1:6" x14ac:dyDescent="0.25">
      <c r="A2028" t="s">
        <v>1483</v>
      </c>
      <c r="B2028" t="s">
        <v>3123</v>
      </c>
      <c r="C2028" s="20">
        <v>4648</v>
      </c>
      <c r="D2028" t="s">
        <v>6028</v>
      </c>
      <c r="E2028" s="10" t="s">
        <v>8222</v>
      </c>
      <c r="F2028" s="10" t="s">
        <v>10626</v>
      </c>
    </row>
    <row r="2029" spans="1:6" x14ac:dyDescent="0.25">
      <c r="A2029" t="s">
        <v>1484</v>
      </c>
      <c r="B2029" t="s">
        <v>3123</v>
      </c>
      <c r="C2029" s="20">
        <v>18033</v>
      </c>
      <c r="D2029" t="s">
        <v>6029</v>
      </c>
      <c r="E2029" s="10" t="s">
        <v>8223</v>
      </c>
      <c r="F2029" s="10" t="s">
        <v>10627</v>
      </c>
    </row>
    <row r="2030" spans="1:6" x14ac:dyDescent="0.25">
      <c r="A2030" t="s">
        <v>3579</v>
      </c>
      <c r="B2030" t="s">
        <v>3123</v>
      </c>
      <c r="C2030" s="20">
        <v>1238</v>
      </c>
      <c r="D2030" t="s">
        <v>4748</v>
      </c>
      <c r="E2030" s="10" t="s">
        <v>8224</v>
      </c>
      <c r="F2030" s="10" t="s">
        <v>10628</v>
      </c>
    </row>
    <row r="2031" spans="1:6" x14ac:dyDescent="0.25">
      <c r="A2031" t="s">
        <v>3580</v>
      </c>
      <c r="B2031" t="s">
        <v>3123</v>
      </c>
      <c r="C2031" s="20">
        <v>7416</v>
      </c>
      <c r="D2031" t="s">
        <v>6030</v>
      </c>
      <c r="E2031" s="10" t="s">
        <v>7227</v>
      </c>
      <c r="F2031" s="10" t="s">
        <v>9208</v>
      </c>
    </row>
    <row r="2032" spans="1:6" x14ac:dyDescent="0.25">
      <c r="A2032" t="s">
        <v>1485</v>
      </c>
      <c r="B2032" t="s">
        <v>3124</v>
      </c>
      <c r="C2032" s="20">
        <v>1453</v>
      </c>
      <c r="D2032" t="s">
        <v>6031</v>
      </c>
      <c r="E2032" s="10" t="s">
        <v>4241</v>
      </c>
      <c r="F2032" s="10" t="s">
        <v>10629</v>
      </c>
    </row>
    <row r="2033" spans="1:6" x14ac:dyDescent="0.25">
      <c r="A2033" t="s">
        <v>1486</v>
      </c>
      <c r="B2033" t="s">
        <v>3123</v>
      </c>
      <c r="C2033" s="20">
        <v>4101</v>
      </c>
      <c r="D2033" t="s">
        <v>6032</v>
      </c>
      <c r="E2033" s="10" t="s">
        <v>5166</v>
      </c>
      <c r="F2033" s="10" t="s">
        <v>10630</v>
      </c>
    </row>
    <row r="2034" spans="1:6" x14ac:dyDescent="0.25">
      <c r="A2034" t="s">
        <v>1487</v>
      </c>
      <c r="B2034" t="s">
        <v>3124</v>
      </c>
      <c r="C2034" s="20">
        <v>649</v>
      </c>
      <c r="D2034" t="s">
        <v>6033</v>
      </c>
      <c r="E2034" s="10" t="s">
        <v>4241</v>
      </c>
      <c r="F2034" s="10" t="s">
        <v>10631</v>
      </c>
    </row>
    <row r="2035" spans="1:6" x14ac:dyDescent="0.25">
      <c r="A2035" t="s">
        <v>1488</v>
      </c>
      <c r="B2035" t="s">
        <v>3123</v>
      </c>
      <c r="C2035" s="20">
        <v>1990</v>
      </c>
      <c r="D2035" t="s">
        <v>6034</v>
      </c>
      <c r="E2035" s="10" t="s">
        <v>8225</v>
      </c>
      <c r="F2035" s="10" t="s">
        <v>10632</v>
      </c>
    </row>
    <row r="2036" spans="1:6" x14ac:dyDescent="0.25">
      <c r="A2036" t="s">
        <v>3581</v>
      </c>
      <c r="B2036" t="s">
        <v>3124</v>
      </c>
      <c r="C2036" s="20">
        <v>959</v>
      </c>
      <c r="D2036" t="s">
        <v>6035</v>
      </c>
      <c r="E2036" s="10" t="s">
        <v>4241</v>
      </c>
      <c r="F2036" s="10" t="s">
        <v>10633</v>
      </c>
    </row>
    <row r="2037" spans="1:6" x14ac:dyDescent="0.25">
      <c r="A2037" t="s">
        <v>1489</v>
      </c>
      <c r="B2037" t="s">
        <v>3123</v>
      </c>
      <c r="C2037" s="20">
        <v>1170</v>
      </c>
      <c r="D2037" t="s">
        <v>6036</v>
      </c>
      <c r="E2037" s="10" t="s">
        <v>8226</v>
      </c>
      <c r="F2037" s="10" t="s">
        <v>10634</v>
      </c>
    </row>
    <row r="2038" spans="1:6" x14ac:dyDescent="0.25">
      <c r="A2038" t="s">
        <v>1490</v>
      </c>
      <c r="B2038" t="s">
        <v>3123</v>
      </c>
      <c r="C2038" s="20">
        <v>3414</v>
      </c>
      <c r="D2038" t="s">
        <v>6037</v>
      </c>
      <c r="E2038" s="10" t="s">
        <v>4437</v>
      </c>
      <c r="F2038" s="10" t="s">
        <v>10635</v>
      </c>
    </row>
    <row r="2039" spans="1:6" x14ac:dyDescent="0.25">
      <c r="A2039" t="s">
        <v>3582</v>
      </c>
      <c r="B2039" t="s">
        <v>3123</v>
      </c>
      <c r="C2039" s="20">
        <v>11672</v>
      </c>
      <c r="D2039" t="s">
        <v>6038</v>
      </c>
      <c r="E2039" s="10" t="s">
        <v>4241</v>
      </c>
      <c r="F2039" s="10" t="s">
        <v>10636</v>
      </c>
    </row>
    <row r="2040" spans="1:6" x14ac:dyDescent="0.25">
      <c r="A2040" t="s">
        <v>1491</v>
      </c>
      <c r="B2040" t="s">
        <v>3123</v>
      </c>
      <c r="C2040" s="20">
        <v>2632</v>
      </c>
      <c r="D2040" t="s">
        <v>6039</v>
      </c>
      <c r="E2040" s="10" t="s">
        <v>8227</v>
      </c>
      <c r="F2040" s="10" t="s">
        <v>9218</v>
      </c>
    </row>
    <row r="2041" spans="1:6" x14ac:dyDescent="0.25">
      <c r="A2041" t="s">
        <v>1492</v>
      </c>
      <c r="B2041" t="s">
        <v>3123</v>
      </c>
      <c r="C2041" s="20">
        <v>4813</v>
      </c>
      <c r="D2041" t="s">
        <v>5349</v>
      </c>
      <c r="E2041" s="10" t="s">
        <v>8228</v>
      </c>
      <c r="F2041" s="10" t="s">
        <v>10637</v>
      </c>
    </row>
    <row r="2042" spans="1:6" x14ac:dyDescent="0.25">
      <c r="A2042" t="s">
        <v>1493</v>
      </c>
      <c r="B2042" t="s">
        <v>3124</v>
      </c>
      <c r="C2042" s="20">
        <v>4441</v>
      </c>
      <c r="D2042" t="s">
        <v>6040</v>
      </c>
      <c r="E2042" s="10" t="s">
        <v>4241</v>
      </c>
      <c r="F2042" s="10" t="s">
        <v>10638</v>
      </c>
    </row>
    <row r="2043" spans="1:6" x14ac:dyDescent="0.25">
      <c r="A2043" t="s">
        <v>1494</v>
      </c>
      <c r="B2043" t="s">
        <v>3124</v>
      </c>
      <c r="C2043" s="20">
        <v>1238</v>
      </c>
      <c r="D2043" t="s">
        <v>6041</v>
      </c>
      <c r="E2043" s="10" t="s">
        <v>4241</v>
      </c>
      <c r="F2043" s="10" t="s">
        <v>10639</v>
      </c>
    </row>
    <row r="2044" spans="1:6" x14ac:dyDescent="0.25">
      <c r="A2044" t="s">
        <v>3583</v>
      </c>
      <c r="B2044" t="s">
        <v>3123</v>
      </c>
      <c r="C2044" s="20">
        <v>43</v>
      </c>
      <c r="D2044" t="s">
        <v>5796</v>
      </c>
      <c r="E2044" s="10" t="s">
        <v>7741</v>
      </c>
      <c r="F2044" s="10" t="s">
        <v>10640</v>
      </c>
    </row>
    <row r="2045" spans="1:6" x14ac:dyDescent="0.25">
      <c r="A2045" t="s">
        <v>1495</v>
      </c>
      <c r="B2045" t="s">
        <v>3124</v>
      </c>
      <c r="C2045" s="20">
        <v>6042</v>
      </c>
      <c r="D2045" t="s">
        <v>6042</v>
      </c>
      <c r="E2045" s="10" t="s">
        <v>4241</v>
      </c>
      <c r="F2045" s="10" t="s">
        <v>10641</v>
      </c>
    </row>
    <row r="2046" spans="1:6" x14ac:dyDescent="0.25">
      <c r="A2046" t="s">
        <v>3584</v>
      </c>
      <c r="B2046" t="s">
        <v>3123</v>
      </c>
      <c r="C2046" s="20">
        <v>75</v>
      </c>
      <c r="D2046" t="s">
        <v>6043</v>
      </c>
      <c r="E2046" s="10" t="s">
        <v>4241</v>
      </c>
      <c r="F2046" s="10" t="s">
        <v>8968</v>
      </c>
    </row>
    <row r="2047" spans="1:6" x14ac:dyDescent="0.25">
      <c r="A2047" t="s">
        <v>3585</v>
      </c>
      <c r="B2047" t="s">
        <v>3123</v>
      </c>
      <c r="C2047" s="20">
        <v>83</v>
      </c>
      <c r="D2047" t="s">
        <v>6044</v>
      </c>
      <c r="E2047" s="10" t="s">
        <v>4241</v>
      </c>
      <c r="F2047" s="10" t="s">
        <v>10642</v>
      </c>
    </row>
    <row r="2048" spans="1:6" x14ac:dyDescent="0.25">
      <c r="A2048" t="s">
        <v>1496</v>
      </c>
      <c r="B2048" t="s">
        <v>3123</v>
      </c>
      <c r="C2048" s="20">
        <v>12142</v>
      </c>
      <c r="D2048" t="s">
        <v>6045</v>
      </c>
      <c r="E2048" s="10" t="s">
        <v>8229</v>
      </c>
      <c r="F2048" s="10" t="s">
        <v>10643</v>
      </c>
    </row>
    <row r="2049" spans="1:6" x14ac:dyDescent="0.25">
      <c r="A2049" t="s">
        <v>1497</v>
      </c>
      <c r="B2049" t="s">
        <v>3123</v>
      </c>
      <c r="C2049" s="20">
        <v>1863</v>
      </c>
      <c r="D2049" t="s">
        <v>6046</v>
      </c>
      <c r="E2049" s="10" t="s">
        <v>8230</v>
      </c>
      <c r="F2049" s="10" t="s">
        <v>10644</v>
      </c>
    </row>
    <row r="2050" spans="1:6" x14ac:dyDescent="0.25">
      <c r="A2050" t="s">
        <v>4067</v>
      </c>
      <c r="B2050" t="s">
        <v>3124</v>
      </c>
      <c r="C2050" s="20">
        <v>77</v>
      </c>
      <c r="D2050" t="s">
        <v>12104</v>
      </c>
      <c r="E2050" s="10" t="s">
        <v>12104</v>
      </c>
      <c r="F2050" s="10" t="s">
        <v>12104</v>
      </c>
    </row>
    <row r="2051" spans="1:6" x14ac:dyDescent="0.25">
      <c r="A2051" t="s">
        <v>1498</v>
      </c>
      <c r="B2051" t="s">
        <v>3123</v>
      </c>
      <c r="C2051" s="20">
        <v>14012</v>
      </c>
      <c r="D2051" t="s">
        <v>6047</v>
      </c>
      <c r="E2051" s="10" t="s">
        <v>8231</v>
      </c>
      <c r="F2051" s="10" t="s">
        <v>10645</v>
      </c>
    </row>
    <row r="2052" spans="1:6" x14ac:dyDescent="0.25">
      <c r="A2052" t="s">
        <v>1499</v>
      </c>
      <c r="B2052" t="s">
        <v>3123</v>
      </c>
      <c r="C2052" s="20">
        <v>3640</v>
      </c>
      <c r="D2052" t="s">
        <v>6048</v>
      </c>
      <c r="E2052" s="10" t="s">
        <v>8232</v>
      </c>
      <c r="F2052" s="10" t="s">
        <v>10646</v>
      </c>
    </row>
    <row r="2053" spans="1:6" x14ac:dyDescent="0.25">
      <c r="A2053" t="s">
        <v>1500</v>
      </c>
      <c r="B2053" t="s">
        <v>3123</v>
      </c>
      <c r="C2053" s="20">
        <v>1098</v>
      </c>
      <c r="D2053" t="s">
        <v>6049</v>
      </c>
      <c r="E2053" s="10" t="s">
        <v>8233</v>
      </c>
      <c r="F2053" s="10" t="s">
        <v>10647</v>
      </c>
    </row>
    <row r="2054" spans="1:6" x14ac:dyDescent="0.25">
      <c r="A2054" t="s">
        <v>1501</v>
      </c>
      <c r="B2054" t="s">
        <v>3123</v>
      </c>
      <c r="C2054" s="20">
        <v>2057</v>
      </c>
      <c r="D2054" t="s">
        <v>6050</v>
      </c>
      <c r="E2054" s="10" t="s">
        <v>8234</v>
      </c>
      <c r="F2054" s="10" t="s">
        <v>10648</v>
      </c>
    </row>
    <row r="2055" spans="1:6" x14ac:dyDescent="0.25">
      <c r="A2055" t="s">
        <v>1502</v>
      </c>
      <c r="B2055" t="s">
        <v>3123</v>
      </c>
      <c r="C2055" s="20">
        <v>1009</v>
      </c>
      <c r="D2055" t="s">
        <v>6051</v>
      </c>
      <c r="E2055" s="10" t="s">
        <v>8235</v>
      </c>
      <c r="F2055" s="10" t="s">
        <v>10649</v>
      </c>
    </row>
    <row r="2056" spans="1:6" x14ac:dyDescent="0.25">
      <c r="A2056" t="s">
        <v>1503</v>
      </c>
      <c r="B2056" t="s">
        <v>3123</v>
      </c>
      <c r="C2056" s="20">
        <v>18532</v>
      </c>
      <c r="D2056" t="s">
        <v>6052</v>
      </c>
      <c r="E2056" s="10" t="s">
        <v>8236</v>
      </c>
      <c r="F2056" s="10" t="s">
        <v>10650</v>
      </c>
    </row>
    <row r="2057" spans="1:6" x14ac:dyDescent="0.25">
      <c r="A2057" t="s">
        <v>1504</v>
      </c>
      <c r="B2057" t="s">
        <v>3123</v>
      </c>
      <c r="C2057" s="20">
        <v>4541</v>
      </c>
      <c r="D2057" t="s">
        <v>6053</v>
      </c>
      <c r="E2057" s="10" t="s">
        <v>8237</v>
      </c>
      <c r="F2057" s="10" t="s">
        <v>10651</v>
      </c>
    </row>
    <row r="2058" spans="1:6" x14ac:dyDescent="0.25">
      <c r="A2058" t="s">
        <v>3586</v>
      </c>
      <c r="B2058" t="s">
        <v>3124</v>
      </c>
      <c r="C2058" s="20">
        <v>12</v>
      </c>
      <c r="D2058" t="s">
        <v>6054</v>
      </c>
      <c r="E2058" s="10" t="s">
        <v>4241</v>
      </c>
      <c r="F2058" s="10" t="s">
        <v>10652</v>
      </c>
    </row>
    <row r="2059" spans="1:6" x14ac:dyDescent="0.25">
      <c r="A2059" t="s">
        <v>1505</v>
      </c>
      <c r="B2059" t="s">
        <v>3124</v>
      </c>
      <c r="C2059" s="20">
        <v>35</v>
      </c>
      <c r="D2059" t="s">
        <v>6055</v>
      </c>
      <c r="E2059" s="10" t="s">
        <v>4241</v>
      </c>
      <c r="F2059" s="10" t="s">
        <v>10653</v>
      </c>
    </row>
    <row r="2060" spans="1:6" x14ac:dyDescent="0.25">
      <c r="A2060" t="s">
        <v>1506</v>
      </c>
      <c r="B2060" t="s">
        <v>3124</v>
      </c>
      <c r="C2060" s="20">
        <v>9</v>
      </c>
      <c r="D2060" t="s">
        <v>6056</v>
      </c>
      <c r="E2060" s="10" t="s">
        <v>4241</v>
      </c>
      <c r="F2060" s="10" t="s">
        <v>10654</v>
      </c>
    </row>
    <row r="2061" spans="1:6" x14ac:dyDescent="0.25">
      <c r="A2061" t="s">
        <v>1507</v>
      </c>
      <c r="B2061" t="s">
        <v>3124</v>
      </c>
      <c r="C2061" s="20">
        <v>45</v>
      </c>
      <c r="D2061" t="s">
        <v>6057</v>
      </c>
      <c r="E2061" s="10" t="s">
        <v>4241</v>
      </c>
      <c r="F2061" s="10" t="s">
        <v>8327</v>
      </c>
    </row>
    <row r="2062" spans="1:6" x14ac:dyDescent="0.25">
      <c r="A2062" t="s">
        <v>1508</v>
      </c>
      <c r="B2062" t="s">
        <v>3123</v>
      </c>
      <c r="C2062" s="20">
        <v>16323</v>
      </c>
      <c r="D2062" t="s">
        <v>6058</v>
      </c>
      <c r="E2062" s="10" t="s">
        <v>8238</v>
      </c>
      <c r="F2062" s="10" t="s">
        <v>10655</v>
      </c>
    </row>
    <row r="2063" spans="1:6" x14ac:dyDescent="0.25">
      <c r="A2063" t="s">
        <v>1509</v>
      </c>
      <c r="B2063" t="s">
        <v>3123</v>
      </c>
      <c r="C2063" s="20">
        <v>645</v>
      </c>
      <c r="D2063" t="s">
        <v>6059</v>
      </c>
      <c r="E2063" s="10" t="s">
        <v>5838</v>
      </c>
      <c r="F2063" s="10" t="s">
        <v>10656</v>
      </c>
    </row>
    <row r="2064" spans="1:6" x14ac:dyDescent="0.25">
      <c r="A2064" t="s">
        <v>1510</v>
      </c>
      <c r="B2064" t="s">
        <v>3123</v>
      </c>
      <c r="C2064" s="20">
        <v>7509</v>
      </c>
      <c r="D2064" t="s">
        <v>6060</v>
      </c>
      <c r="E2064" s="10" t="s">
        <v>8239</v>
      </c>
      <c r="F2064" s="10" t="s">
        <v>10657</v>
      </c>
    </row>
    <row r="2065" spans="1:6" x14ac:dyDescent="0.25">
      <c r="A2065" t="s">
        <v>1511</v>
      </c>
      <c r="B2065" t="s">
        <v>3124</v>
      </c>
      <c r="C2065" s="20">
        <v>903</v>
      </c>
      <c r="D2065" t="s">
        <v>6061</v>
      </c>
      <c r="E2065" s="10" t="s">
        <v>4241</v>
      </c>
      <c r="F2065" s="10" t="s">
        <v>10658</v>
      </c>
    </row>
    <row r="2066" spans="1:6" x14ac:dyDescent="0.25">
      <c r="A2066" t="s">
        <v>1512</v>
      </c>
      <c r="B2066" t="s">
        <v>3124</v>
      </c>
      <c r="C2066" s="20">
        <v>363</v>
      </c>
      <c r="D2066" t="s">
        <v>6062</v>
      </c>
      <c r="E2066" s="10" t="s">
        <v>4241</v>
      </c>
      <c r="F2066" s="10" t="s">
        <v>10659</v>
      </c>
    </row>
    <row r="2067" spans="1:6" x14ac:dyDescent="0.25">
      <c r="A2067" t="s">
        <v>3587</v>
      </c>
      <c r="B2067" t="s">
        <v>3123</v>
      </c>
      <c r="C2067" s="20">
        <v>39</v>
      </c>
      <c r="D2067" t="s">
        <v>6063</v>
      </c>
      <c r="E2067" s="10" t="s">
        <v>4241</v>
      </c>
      <c r="F2067" s="10" t="s">
        <v>10660</v>
      </c>
    </row>
    <row r="2068" spans="1:6" x14ac:dyDescent="0.25">
      <c r="A2068" t="s">
        <v>1513</v>
      </c>
      <c r="B2068" t="s">
        <v>3124</v>
      </c>
      <c r="C2068" s="20">
        <v>3247</v>
      </c>
      <c r="D2068" t="s">
        <v>6064</v>
      </c>
      <c r="E2068" s="10" t="s">
        <v>4241</v>
      </c>
      <c r="F2068" s="10" t="s">
        <v>10661</v>
      </c>
    </row>
    <row r="2069" spans="1:6" x14ac:dyDescent="0.25">
      <c r="A2069" t="s">
        <v>1514</v>
      </c>
      <c r="B2069" t="s">
        <v>3124</v>
      </c>
      <c r="C2069" s="20">
        <v>421</v>
      </c>
      <c r="D2069" t="s">
        <v>6065</v>
      </c>
      <c r="E2069" s="10" t="s">
        <v>4241</v>
      </c>
      <c r="F2069" s="10" t="s">
        <v>10662</v>
      </c>
    </row>
    <row r="2070" spans="1:6" x14ac:dyDescent="0.25">
      <c r="A2070" t="s">
        <v>1515</v>
      </c>
      <c r="B2070" t="s">
        <v>3123</v>
      </c>
      <c r="C2070" s="20">
        <v>779</v>
      </c>
      <c r="D2070" t="s">
        <v>6066</v>
      </c>
      <c r="E2070" s="10" t="s">
        <v>8240</v>
      </c>
      <c r="F2070" s="10" t="s">
        <v>10663</v>
      </c>
    </row>
    <row r="2071" spans="1:6" x14ac:dyDescent="0.25">
      <c r="A2071" t="s">
        <v>3588</v>
      </c>
      <c r="B2071" t="s">
        <v>3123</v>
      </c>
      <c r="C2071" s="20">
        <v>9553</v>
      </c>
      <c r="D2071" t="s">
        <v>5492</v>
      </c>
      <c r="E2071" s="10" t="s">
        <v>7360</v>
      </c>
      <c r="F2071" s="10" t="s">
        <v>7021</v>
      </c>
    </row>
    <row r="2072" spans="1:6" x14ac:dyDescent="0.25">
      <c r="A2072" t="s">
        <v>1516</v>
      </c>
      <c r="B2072" t="s">
        <v>3123</v>
      </c>
      <c r="C2072" s="20">
        <v>2770</v>
      </c>
      <c r="D2072" t="s">
        <v>6067</v>
      </c>
      <c r="E2072" s="10" t="s">
        <v>8241</v>
      </c>
      <c r="F2072" s="10" t="s">
        <v>9488</v>
      </c>
    </row>
    <row r="2073" spans="1:6" x14ac:dyDescent="0.25">
      <c r="A2073" t="s">
        <v>1517</v>
      </c>
      <c r="B2073" t="s">
        <v>3123</v>
      </c>
      <c r="C2073" s="20">
        <v>10602</v>
      </c>
      <c r="D2073" t="s">
        <v>4515</v>
      </c>
      <c r="E2073" s="10" t="s">
        <v>5083</v>
      </c>
      <c r="F2073" s="10" t="s">
        <v>10664</v>
      </c>
    </row>
    <row r="2074" spans="1:6" x14ac:dyDescent="0.25">
      <c r="A2074" t="s">
        <v>1518</v>
      </c>
      <c r="B2074" t="s">
        <v>3124</v>
      </c>
      <c r="C2074" s="20">
        <v>2150</v>
      </c>
      <c r="D2074" t="s">
        <v>6068</v>
      </c>
      <c r="E2074" s="10" t="s">
        <v>4241</v>
      </c>
      <c r="F2074" s="10" t="s">
        <v>10665</v>
      </c>
    </row>
    <row r="2075" spans="1:6" x14ac:dyDescent="0.25">
      <c r="A2075" t="s">
        <v>1519</v>
      </c>
      <c r="B2075" t="s">
        <v>3123</v>
      </c>
      <c r="C2075" s="20">
        <v>7609</v>
      </c>
      <c r="D2075" t="s">
        <v>6069</v>
      </c>
      <c r="E2075" s="10" t="s">
        <v>8242</v>
      </c>
      <c r="F2075" s="10" t="s">
        <v>10666</v>
      </c>
    </row>
    <row r="2076" spans="1:6" x14ac:dyDescent="0.25">
      <c r="A2076" t="s">
        <v>1520</v>
      </c>
      <c r="B2076" t="s">
        <v>3124</v>
      </c>
      <c r="C2076" s="20">
        <v>2187</v>
      </c>
      <c r="D2076" t="s">
        <v>6070</v>
      </c>
      <c r="E2076" s="10" t="s">
        <v>4241</v>
      </c>
      <c r="F2076" s="10" t="s">
        <v>10667</v>
      </c>
    </row>
    <row r="2077" spans="1:6" x14ac:dyDescent="0.25">
      <c r="A2077" t="s">
        <v>1521</v>
      </c>
      <c r="B2077" t="s">
        <v>3124</v>
      </c>
      <c r="C2077" s="20">
        <v>440</v>
      </c>
      <c r="D2077" t="s">
        <v>6071</v>
      </c>
      <c r="E2077" s="10" t="s">
        <v>8243</v>
      </c>
      <c r="F2077" s="10" t="s">
        <v>10668</v>
      </c>
    </row>
    <row r="2078" spans="1:6" x14ac:dyDescent="0.25">
      <c r="A2078" t="s">
        <v>3589</v>
      </c>
      <c r="B2078" t="s">
        <v>3123</v>
      </c>
      <c r="C2078" s="20">
        <v>5293</v>
      </c>
      <c r="D2078" t="s">
        <v>6072</v>
      </c>
      <c r="E2078" s="10" t="s">
        <v>8244</v>
      </c>
      <c r="F2078" s="10" t="s">
        <v>10669</v>
      </c>
    </row>
    <row r="2079" spans="1:6" x14ac:dyDescent="0.25">
      <c r="A2079" t="s">
        <v>1522</v>
      </c>
      <c r="B2079" t="s">
        <v>3123</v>
      </c>
      <c r="C2079" s="20">
        <v>872</v>
      </c>
      <c r="D2079" t="s">
        <v>6073</v>
      </c>
      <c r="E2079" s="10" t="s">
        <v>4241</v>
      </c>
      <c r="F2079" s="10" t="s">
        <v>10670</v>
      </c>
    </row>
    <row r="2080" spans="1:6" x14ac:dyDescent="0.25">
      <c r="A2080" t="s">
        <v>1523</v>
      </c>
      <c r="B2080" t="s">
        <v>3123</v>
      </c>
      <c r="C2080" s="20">
        <v>7039</v>
      </c>
      <c r="D2080" t="s">
        <v>6074</v>
      </c>
      <c r="E2080" s="10" t="s">
        <v>8245</v>
      </c>
      <c r="F2080" s="10" t="s">
        <v>10671</v>
      </c>
    </row>
    <row r="2081" spans="1:6" x14ac:dyDescent="0.25">
      <c r="A2081" t="s">
        <v>1524</v>
      </c>
      <c r="B2081" t="s">
        <v>3124</v>
      </c>
      <c r="C2081" s="20">
        <v>2068</v>
      </c>
      <c r="D2081" t="s">
        <v>6075</v>
      </c>
      <c r="E2081" s="10" t="s">
        <v>4241</v>
      </c>
      <c r="F2081" s="10" t="s">
        <v>10672</v>
      </c>
    </row>
    <row r="2082" spans="1:6" x14ac:dyDescent="0.25">
      <c r="A2082" t="s">
        <v>1525</v>
      </c>
      <c r="B2082" t="s">
        <v>3124</v>
      </c>
      <c r="C2082" s="20">
        <v>810</v>
      </c>
      <c r="D2082" t="s">
        <v>6076</v>
      </c>
      <c r="E2082" s="10" t="s">
        <v>4241</v>
      </c>
      <c r="F2082" s="10" t="s">
        <v>10673</v>
      </c>
    </row>
    <row r="2083" spans="1:6" x14ac:dyDescent="0.25">
      <c r="A2083" t="s">
        <v>3590</v>
      </c>
      <c r="B2083" t="s">
        <v>3123</v>
      </c>
      <c r="C2083" s="20">
        <v>80</v>
      </c>
      <c r="D2083" t="s">
        <v>6077</v>
      </c>
      <c r="E2083" s="10" t="s">
        <v>4241</v>
      </c>
      <c r="F2083" s="10" t="s">
        <v>10674</v>
      </c>
    </row>
    <row r="2084" spans="1:6" x14ac:dyDescent="0.25">
      <c r="A2084" t="s">
        <v>1526</v>
      </c>
      <c r="B2084" t="s">
        <v>3124</v>
      </c>
      <c r="C2084" s="20">
        <v>102</v>
      </c>
      <c r="D2084" t="s">
        <v>6078</v>
      </c>
      <c r="E2084" s="10" t="s">
        <v>4241</v>
      </c>
      <c r="F2084" s="10" t="s">
        <v>10675</v>
      </c>
    </row>
    <row r="2085" spans="1:6" x14ac:dyDescent="0.25">
      <c r="A2085" t="s">
        <v>1527</v>
      </c>
      <c r="B2085" t="s">
        <v>3123</v>
      </c>
      <c r="C2085" s="20">
        <v>2748</v>
      </c>
      <c r="D2085" t="s">
        <v>6079</v>
      </c>
      <c r="E2085" s="10" t="s">
        <v>8246</v>
      </c>
      <c r="F2085" s="10" t="s">
        <v>10676</v>
      </c>
    </row>
    <row r="2086" spans="1:6" x14ac:dyDescent="0.25">
      <c r="A2086" t="s">
        <v>1528</v>
      </c>
      <c r="B2086" t="s">
        <v>3124</v>
      </c>
      <c r="C2086" s="20">
        <v>104</v>
      </c>
      <c r="D2086" t="s">
        <v>6080</v>
      </c>
      <c r="E2086" s="10" t="s">
        <v>4241</v>
      </c>
      <c r="F2086" s="10" t="s">
        <v>10677</v>
      </c>
    </row>
    <row r="2087" spans="1:6" x14ac:dyDescent="0.25">
      <c r="A2087" t="s">
        <v>1529</v>
      </c>
      <c r="B2087" t="s">
        <v>3123</v>
      </c>
      <c r="C2087" s="20">
        <v>2996</v>
      </c>
      <c r="D2087" t="s">
        <v>6081</v>
      </c>
      <c r="E2087" s="10" t="s">
        <v>8247</v>
      </c>
      <c r="F2087" s="10" t="s">
        <v>10678</v>
      </c>
    </row>
    <row r="2088" spans="1:6" x14ac:dyDescent="0.25">
      <c r="A2088" t="s">
        <v>1530</v>
      </c>
      <c r="B2088" t="s">
        <v>3123</v>
      </c>
      <c r="C2088" s="20">
        <v>3534</v>
      </c>
      <c r="D2088" t="s">
        <v>6082</v>
      </c>
      <c r="E2088" s="10" t="s">
        <v>8248</v>
      </c>
      <c r="F2088" s="10" t="s">
        <v>10679</v>
      </c>
    </row>
    <row r="2089" spans="1:6" x14ac:dyDescent="0.25">
      <c r="A2089" t="s">
        <v>1531</v>
      </c>
      <c r="B2089" t="s">
        <v>3123</v>
      </c>
      <c r="C2089" s="20">
        <v>5636</v>
      </c>
      <c r="D2089" t="s">
        <v>4269</v>
      </c>
      <c r="E2089" s="10" t="s">
        <v>8249</v>
      </c>
      <c r="F2089" s="10" t="s">
        <v>10680</v>
      </c>
    </row>
    <row r="2090" spans="1:6" x14ac:dyDescent="0.25">
      <c r="A2090" t="s">
        <v>1532</v>
      </c>
      <c r="B2090" t="s">
        <v>3124</v>
      </c>
      <c r="C2090" s="20">
        <v>1578</v>
      </c>
      <c r="D2090" t="s">
        <v>6083</v>
      </c>
      <c r="E2090" s="10" t="s">
        <v>4241</v>
      </c>
      <c r="F2090" s="10" t="s">
        <v>10681</v>
      </c>
    </row>
    <row r="2091" spans="1:6" x14ac:dyDescent="0.25">
      <c r="A2091" t="s">
        <v>1533</v>
      </c>
      <c r="B2091" t="s">
        <v>3124</v>
      </c>
      <c r="C2091" s="20">
        <v>181</v>
      </c>
      <c r="D2091" t="s">
        <v>6084</v>
      </c>
      <c r="E2091" s="10" t="s">
        <v>4241</v>
      </c>
      <c r="F2091" s="10" t="s">
        <v>10682</v>
      </c>
    </row>
    <row r="2092" spans="1:6" x14ac:dyDescent="0.25">
      <c r="A2092" t="s">
        <v>1534</v>
      </c>
      <c r="B2092" t="s">
        <v>3124</v>
      </c>
      <c r="C2092" s="20">
        <v>1079</v>
      </c>
      <c r="D2092" t="s">
        <v>6085</v>
      </c>
      <c r="E2092" s="10" t="s">
        <v>4241</v>
      </c>
      <c r="F2092" s="10" t="s">
        <v>10683</v>
      </c>
    </row>
    <row r="2093" spans="1:6" x14ac:dyDescent="0.25">
      <c r="A2093" t="s">
        <v>1535</v>
      </c>
      <c r="B2093" t="s">
        <v>3124</v>
      </c>
      <c r="C2093" s="20">
        <v>2287</v>
      </c>
      <c r="D2093" t="s">
        <v>6086</v>
      </c>
      <c r="E2093" s="10" t="s">
        <v>4241</v>
      </c>
      <c r="F2093" s="10" t="s">
        <v>10684</v>
      </c>
    </row>
    <row r="2094" spans="1:6" x14ac:dyDescent="0.25">
      <c r="A2094" t="s">
        <v>1536</v>
      </c>
      <c r="B2094" t="s">
        <v>3124</v>
      </c>
      <c r="C2094" s="20">
        <v>1296</v>
      </c>
      <c r="D2094" t="s">
        <v>6087</v>
      </c>
      <c r="E2094" s="10" t="s">
        <v>4241</v>
      </c>
      <c r="F2094" s="10" t="s">
        <v>10685</v>
      </c>
    </row>
    <row r="2095" spans="1:6" x14ac:dyDescent="0.25">
      <c r="A2095" t="s">
        <v>1537</v>
      </c>
      <c r="B2095" t="s">
        <v>3124</v>
      </c>
      <c r="C2095" s="20">
        <v>854</v>
      </c>
      <c r="D2095" t="s">
        <v>6088</v>
      </c>
      <c r="E2095" s="10" t="s">
        <v>4241</v>
      </c>
      <c r="F2095" s="10" t="s">
        <v>10686</v>
      </c>
    </row>
    <row r="2096" spans="1:6" x14ac:dyDescent="0.25">
      <c r="A2096" t="s">
        <v>1538</v>
      </c>
      <c r="B2096" t="s">
        <v>3124</v>
      </c>
      <c r="C2096" s="20">
        <v>1112</v>
      </c>
      <c r="D2096" t="s">
        <v>6089</v>
      </c>
      <c r="E2096" s="10" t="s">
        <v>4241</v>
      </c>
      <c r="F2096" s="10" t="s">
        <v>10687</v>
      </c>
    </row>
    <row r="2097" spans="1:6" x14ac:dyDescent="0.25">
      <c r="A2097" t="s">
        <v>1539</v>
      </c>
      <c r="B2097" t="s">
        <v>3124</v>
      </c>
      <c r="C2097" s="20">
        <v>1576</v>
      </c>
      <c r="D2097" t="s">
        <v>6090</v>
      </c>
      <c r="E2097" s="10" t="s">
        <v>4241</v>
      </c>
      <c r="F2097" s="10" t="s">
        <v>10688</v>
      </c>
    </row>
    <row r="2098" spans="1:6" x14ac:dyDescent="0.25">
      <c r="A2098" t="s">
        <v>1540</v>
      </c>
      <c r="B2098" t="s">
        <v>3124</v>
      </c>
      <c r="C2098" s="20">
        <v>1834</v>
      </c>
      <c r="D2098" t="s">
        <v>4504</v>
      </c>
      <c r="E2098" s="10" t="s">
        <v>4241</v>
      </c>
      <c r="F2098" s="10" t="s">
        <v>10689</v>
      </c>
    </row>
    <row r="2099" spans="1:6" x14ac:dyDescent="0.25">
      <c r="A2099" t="s">
        <v>1541</v>
      </c>
      <c r="B2099" t="s">
        <v>3124</v>
      </c>
      <c r="C2099" s="20">
        <v>2110</v>
      </c>
      <c r="D2099" t="s">
        <v>6091</v>
      </c>
      <c r="E2099" s="10" t="s">
        <v>4241</v>
      </c>
      <c r="F2099" s="10" t="s">
        <v>10690</v>
      </c>
    </row>
    <row r="2100" spans="1:6" x14ac:dyDescent="0.25">
      <c r="A2100" t="s">
        <v>1542</v>
      </c>
      <c r="B2100" t="s">
        <v>3124</v>
      </c>
      <c r="C2100" s="20">
        <v>2813</v>
      </c>
      <c r="D2100" t="s">
        <v>6092</v>
      </c>
      <c r="E2100" s="10" t="s">
        <v>4241</v>
      </c>
      <c r="F2100" s="10" t="s">
        <v>10691</v>
      </c>
    </row>
    <row r="2101" spans="1:6" x14ac:dyDescent="0.25">
      <c r="A2101" t="s">
        <v>3591</v>
      </c>
      <c r="B2101" t="s">
        <v>3124</v>
      </c>
      <c r="C2101" s="20">
        <v>2233</v>
      </c>
      <c r="D2101" t="s">
        <v>6093</v>
      </c>
      <c r="E2101" s="10" t="s">
        <v>4241</v>
      </c>
      <c r="F2101" s="10" t="s">
        <v>10692</v>
      </c>
    </row>
    <row r="2102" spans="1:6" x14ac:dyDescent="0.25">
      <c r="A2102" t="s">
        <v>1543</v>
      </c>
      <c r="B2102" t="s">
        <v>3124</v>
      </c>
      <c r="C2102" s="20">
        <v>1619</v>
      </c>
      <c r="D2102" t="s">
        <v>6094</v>
      </c>
      <c r="E2102" s="10" t="s">
        <v>4241</v>
      </c>
      <c r="F2102" s="10" t="s">
        <v>10693</v>
      </c>
    </row>
    <row r="2103" spans="1:6" x14ac:dyDescent="0.25">
      <c r="A2103" t="s">
        <v>1544</v>
      </c>
      <c r="B2103" t="s">
        <v>3123</v>
      </c>
      <c r="C2103" s="20">
        <v>2739</v>
      </c>
      <c r="D2103" t="s">
        <v>6095</v>
      </c>
      <c r="E2103" s="10" t="s">
        <v>4975</v>
      </c>
      <c r="F2103" s="10" t="s">
        <v>10694</v>
      </c>
    </row>
    <row r="2104" spans="1:6" x14ac:dyDescent="0.25">
      <c r="A2104" t="s">
        <v>1545</v>
      </c>
      <c r="B2104" t="s">
        <v>3123</v>
      </c>
      <c r="C2104" s="20">
        <v>1784</v>
      </c>
      <c r="D2104" t="s">
        <v>5533</v>
      </c>
      <c r="E2104" s="10" t="s">
        <v>5160</v>
      </c>
      <c r="F2104" s="10" t="s">
        <v>10695</v>
      </c>
    </row>
    <row r="2105" spans="1:6" x14ac:dyDescent="0.25">
      <c r="A2105" t="s">
        <v>1546</v>
      </c>
      <c r="B2105" t="s">
        <v>3123</v>
      </c>
      <c r="C2105" s="20">
        <v>5191</v>
      </c>
      <c r="D2105" t="s">
        <v>6096</v>
      </c>
      <c r="E2105" s="10" t="s">
        <v>8250</v>
      </c>
      <c r="F2105" s="10" t="s">
        <v>10696</v>
      </c>
    </row>
    <row r="2106" spans="1:6" x14ac:dyDescent="0.25">
      <c r="A2106" t="s">
        <v>3592</v>
      </c>
      <c r="B2106" t="s">
        <v>3123</v>
      </c>
      <c r="C2106" s="20">
        <v>1152</v>
      </c>
      <c r="D2106" t="s">
        <v>6097</v>
      </c>
      <c r="E2106" s="10" t="s">
        <v>8251</v>
      </c>
      <c r="F2106" s="10" t="s">
        <v>10697</v>
      </c>
    </row>
    <row r="2107" spans="1:6" x14ac:dyDescent="0.25">
      <c r="A2107" t="s">
        <v>3593</v>
      </c>
      <c r="B2107" t="s">
        <v>3123</v>
      </c>
      <c r="C2107" s="20">
        <v>1500</v>
      </c>
      <c r="D2107" t="s">
        <v>6098</v>
      </c>
      <c r="E2107" s="10" t="s">
        <v>6140</v>
      </c>
      <c r="F2107" s="10" t="s">
        <v>7809</v>
      </c>
    </row>
    <row r="2108" spans="1:6" x14ac:dyDescent="0.25">
      <c r="A2108" t="s">
        <v>1547</v>
      </c>
      <c r="B2108" t="s">
        <v>3123</v>
      </c>
      <c r="C2108" s="20">
        <v>5756</v>
      </c>
      <c r="D2108" t="s">
        <v>6099</v>
      </c>
      <c r="E2108" s="10" t="s">
        <v>8252</v>
      </c>
      <c r="F2108" s="10" t="s">
        <v>10698</v>
      </c>
    </row>
    <row r="2109" spans="1:6" x14ac:dyDescent="0.25">
      <c r="A2109" t="s">
        <v>1548</v>
      </c>
      <c r="B2109" t="s">
        <v>3123</v>
      </c>
      <c r="C2109" s="20">
        <v>20794</v>
      </c>
      <c r="D2109" t="s">
        <v>6100</v>
      </c>
      <c r="E2109" s="10" t="s">
        <v>8253</v>
      </c>
      <c r="F2109" s="10" t="s">
        <v>10699</v>
      </c>
    </row>
    <row r="2110" spans="1:6" x14ac:dyDescent="0.25">
      <c r="A2110" t="s">
        <v>1549</v>
      </c>
      <c r="B2110" t="s">
        <v>3123</v>
      </c>
      <c r="C2110" s="20">
        <v>10056</v>
      </c>
      <c r="D2110" t="s">
        <v>6101</v>
      </c>
      <c r="E2110" s="10" t="s">
        <v>8254</v>
      </c>
      <c r="F2110" s="10" t="s">
        <v>10700</v>
      </c>
    </row>
    <row r="2111" spans="1:6" x14ac:dyDescent="0.25">
      <c r="A2111" t="s">
        <v>3594</v>
      </c>
      <c r="B2111" t="s">
        <v>3123</v>
      </c>
      <c r="C2111" s="20">
        <v>93</v>
      </c>
      <c r="D2111" t="s">
        <v>6102</v>
      </c>
      <c r="E2111" s="10" t="s">
        <v>4241</v>
      </c>
      <c r="F2111" s="10" t="s">
        <v>10701</v>
      </c>
    </row>
    <row r="2112" spans="1:6" x14ac:dyDescent="0.25">
      <c r="A2112" t="s">
        <v>1550</v>
      </c>
      <c r="B2112" t="s">
        <v>3124</v>
      </c>
      <c r="C2112" s="20">
        <v>2756</v>
      </c>
      <c r="D2112" t="s">
        <v>6103</v>
      </c>
      <c r="E2112" s="10" t="s">
        <v>4241</v>
      </c>
      <c r="F2112" s="10" t="s">
        <v>10702</v>
      </c>
    </row>
    <row r="2113" spans="1:6" x14ac:dyDescent="0.25">
      <c r="A2113" t="s">
        <v>1551</v>
      </c>
      <c r="B2113" t="s">
        <v>3124</v>
      </c>
      <c r="C2113" s="20">
        <v>611</v>
      </c>
      <c r="D2113" t="s">
        <v>6104</v>
      </c>
      <c r="E2113" s="10" t="s">
        <v>4241</v>
      </c>
      <c r="F2113" s="10" t="s">
        <v>10703</v>
      </c>
    </row>
    <row r="2114" spans="1:6" x14ac:dyDescent="0.25">
      <c r="A2114" t="s">
        <v>1552</v>
      </c>
      <c r="B2114" t="s">
        <v>3123</v>
      </c>
      <c r="C2114" s="20">
        <v>1558</v>
      </c>
      <c r="D2114" t="s">
        <v>6105</v>
      </c>
      <c r="E2114" s="10" t="s">
        <v>8255</v>
      </c>
      <c r="F2114" s="10" t="s">
        <v>6381</v>
      </c>
    </row>
    <row r="2115" spans="1:6" x14ac:dyDescent="0.25">
      <c r="A2115" t="s">
        <v>1553</v>
      </c>
      <c r="B2115" t="s">
        <v>3123</v>
      </c>
      <c r="C2115" s="20">
        <v>8929</v>
      </c>
      <c r="D2115" t="s">
        <v>6106</v>
      </c>
      <c r="E2115" s="10" t="s">
        <v>8256</v>
      </c>
      <c r="F2115" s="10" t="s">
        <v>10529</v>
      </c>
    </row>
    <row r="2116" spans="1:6" x14ac:dyDescent="0.25">
      <c r="A2116" t="s">
        <v>1554</v>
      </c>
      <c r="B2116" t="s">
        <v>3123</v>
      </c>
      <c r="C2116" s="20">
        <v>3189</v>
      </c>
      <c r="D2116" t="s">
        <v>6107</v>
      </c>
      <c r="E2116" s="10" t="s">
        <v>8257</v>
      </c>
      <c r="F2116" s="10" t="s">
        <v>10704</v>
      </c>
    </row>
    <row r="2117" spans="1:6" x14ac:dyDescent="0.25">
      <c r="A2117" t="s">
        <v>1555</v>
      </c>
      <c r="B2117" t="s">
        <v>3124</v>
      </c>
      <c r="C2117" s="20">
        <v>1858</v>
      </c>
      <c r="D2117" t="s">
        <v>4938</v>
      </c>
      <c r="E2117" s="10" t="s">
        <v>4241</v>
      </c>
      <c r="F2117" s="10" t="s">
        <v>10705</v>
      </c>
    </row>
    <row r="2118" spans="1:6" x14ac:dyDescent="0.25">
      <c r="A2118" t="s">
        <v>1612</v>
      </c>
      <c r="B2118" t="s">
        <v>3123</v>
      </c>
      <c r="C2118" s="20">
        <v>2722</v>
      </c>
      <c r="D2118" t="s">
        <v>6108</v>
      </c>
      <c r="E2118" s="10" t="s">
        <v>8258</v>
      </c>
      <c r="F2118" s="10" t="s">
        <v>10706</v>
      </c>
    </row>
    <row r="2119" spans="1:6" x14ac:dyDescent="0.25">
      <c r="A2119" t="s">
        <v>3595</v>
      </c>
      <c r="B2119" t="s">
        <v>3124</v>
      </c>
      <c r="C2119" s="20">
        <v>625</v>
      </c>
      <c r="D2119" t="s">
        <v>6109</v>
      </c>
      <c r="E2119" s="10" t="s">
        <v>4241</v>
      </c>
      <c r="F2119" s="10" t="s">
        <v>10707</v>
      </c>
    </row>
    <row r="2120" spans="1:6" x14ac:dyDescent="0.25">
      <c r="A2120" t="s">
        <v>1556</v>
      </c>
      <c r="B2120" t="s">
        <v>3123</v>
      </c>
      <c r="C2120" s="20">
        <v>4138</v>
      </c>
      <c r="D2120" t="s">
        <v>6110</v>
      </c>
      <c r="E2120" s="10" t="s">
        <v>8259</v>
      </c>
      <c r="F2120" s="10" t="s">
        <v>10708</v>
      </c>
    </row>
    <row r="2121" spans="1:6" x14ac:dyDescent="0.25">
      <c r="A2121" t="s">
        <v>1557</v>
      </c>
      <c r="B2121" t="s">
        <v>3124</v>
      </c>
      <c r="C2121" s="20">
        <v>852</v>
      </c>
      <c r="D2121" t="s">
        <v>6111</v>
      </c>
      <c r="E2121" s="10" t="s">
        <v>4241</v>
      </c>
      <c r="F2121" s="10" t="s">
        <v>10692</v>
      </c>
    </row>
    <row r="2122" spans="1:6" x14ac:dyDescent="0.25">
      <c r="A2122" t="s">
        <v>1558</v>
      </c>
      <c r="B2122" t="s">
        <v>3123</v>
      </c>
      <c r="C2122" s="20">
        <v>2137</v>
      </c>
      <c r="D2122" t="s">
        <v>6112</v>
      </c>
      <c r="E2122" s="10" t="s">
        <v>8260</v>
      </c>
      <c r="F2122" s="10" t="s">
        <v>10709</v>
      </c>
    </row>
    <row r="2123" spans="1:6" x14ac:dyDescent="0.25">
      <c r="A2123" t="s">
        <v>1559</v>
      </c>
      <c r="B2123" t="s">
        <v>3124</v>
      </c>
      <c r="C2123" s="20">
        <v>93</v>
      </c>
      <c r="D2123" t="s">
        <v>6113</v>
      </c>
      <c r="E2123" s="10" t="s">
        <v>4241</v>
      </c>
      <c r="F2123" s="10" t="s">
        <v>10710</v>
      </c>
    </row>
    <row r="2124" spans="1:6" x14ac:dyDescent="0.25">
      <c r="A2124" t="s">
        <v>1560</v>
      </c>
      <c r="B2124" t="s">
        <v>3123</v>
      </c>
      <c r="C2124" s="20">
        <v>1292</v>
      </c>
      <c r="D2124" t="s">
        <v>4278</v>
      </c>
      <c r="E2124" s="10" t="s">
        <v>8261</v>
      </c>
      <c r="F2124" s="10" t="s">
        <v>10711</v>
      </c>
    </row>
    <row r="2125" spans="1:6" x14ac:dyDescent="0.25">
      <c r="A2125" t="s">
        <v>1561</v>
      </c>
      <c r="B2125" t="s">
        <v>3123</v>
      </c>
      <c r="C2125" s="20">
        <v>6457</v>
      </c>
      <c r="D2125" t="s">
        <v>6114</v>
      </c>
      <c r="E2125" s="10" t="s">
        <v>8262</v>
      </c>
      <c r="F2125" s="10" t="s">
        <v>7134</v>
      </c>
    </row>
    <row r="2126" spans="1:6" x14ac:dyDescent="0.25">
      <c r="A2126" t="s">
        <v>1562</v>
      </c>
      <c r="B2126" t="s">
        <v>3123</v>
      </c>
      <c r="C2126" s="20">
        <v>16618</v>
      </c>
      <c r="D2126" t="s">
        <v>6115</v>
      </c>
      <c r="E2126" s="10" t="s">
        <v>8263</v>
      </c>
      <c r="F2126" s="10" t="s">
        <v>10712</v>
      </c>
    </row>
    <row r="2127" spans="1:6" x14ac:dyDescent="0.25">
      <c r="A2127" t="s">
        <v>1563</v>
      </c>
      <c r="B2127" t="s">
        <v>3124</v>
      </c>
      <c r="C2127" s="20">
        <v>48</v>
      </c>
      <c r="D2127" t="s">
        <v>6116</v>
      </c>
      <c r="E2127" s="10" t="s">
        <v>4241</v>
      </c>
      <c r="F2127" s="10" t="s">
        <v>8625</v>
      </c>
    </row>
    <row r="2128" spans="1:6" x14ac:dyDescent="0.25">
      <c r="A2128" t="s">
        <v>1564</v>
      </c>
      <c r="B2128" t="s">
        <v>3124</v>
      </c>
      <c r="C2128" s="20">
        <v>223</v>
      </c>
      <c r="D2128" t="s">
        <v>6117</v>
      </c>
      <c r="E2128" s="10" t="s">
        <v>4241</v>
      </c>
      <c r="F2128" s="10" t="s">
        <v>10713</v>
      </c>
    </row>
    <row r="2129" spans="1:6" x14ac:dyDescent="0.25">
      <c r="A2129" t="s">
        <v>3596</v>
      </c>
      <c r="B2129" t="s">
        <v>3124</v>
      </c>
      <c r="C2129" s="20">
        <v>99</v>
      </c>
      <c r="D2129" t="s">
        <v>6118</v>
      </c>
      <c r="E2129" s="10" t="s">
        <v>4241</v>
      </c>
      <c r="F2129" s="10" t="s">
        <v>10714</v>
      </c>
    </row>
    <row r="2130" spans="1:6" x14ac:dyDescent="0.25">
      <c r="A2130" t="s">
        <v>1565</v>
      </c>
      <c r="B2130" t="s">
        <v>3124</v>
      </c>
      <c r="C2130" s="20">
        <v>3405</v>
      </c>
      <c r="D2130" t="s">
        <v>6119</v>
      </c>
      <c r="E2130" s="10" t="s">
        <v>4241</v>
      </c>
      <c r="F2130" s="10" t="s">
        <v>10715</v>
      </c>
    </row>
    <row r="2131" spans="1:6" x14ac:dyDescent="0.25">
      <c r="A2131" t="s">
        <v>3597</v>
      </c>
      <c r="B2131" t="s">
        <v>3123</v>
      </c>
      <c r="C2131" s="20">
        <v>1591</v>
      </c>
      <c r="D2131" t="s">
        <v>5143</v>
      </c>
      <c r="E2131" s="10" t="s">
        <v>8264</v>
      </c>
      <c r="F2131" s="10" t="s">
        <v>10716</v>
      </c>
    </row>
    <row r="2132" spans="1:6" x14ac:dyDescent="0.25">
      <c r="A2132" t="s">
        <v>1566</v>
      </c>
      <c r="B2132" t="s">
        <v>3124</v>
      </c>
      <c r="C2132" s="20">
        <v>15497</v>
      </c>
      <c r="D2132" t="s">
        <v>6120</v>
      </c>
      <c r="E2132" s="10" t="s">
        <v>4241</v>
      </c>
      <c r="F2132" s="10" t="s">
        <v>10717</v>
      </c>
    </row>
    <row r="2133" spans="1:6" x14ac:dyDescent="0.25">
      <c r="A2133" t="s">
        <v>1567</v>
      </c>
      <c r="B2133" t="s">
        <v>3124</v>
      </c>
      <c r="C2133" s="20">
        <v>1011</v>
      </c>
      <c r="D2133" t="s">
        <v>6121</v>
      </c>
      <c r="E2133" s="10" t="s">
        <v>4241</v>
      </c>
      <c r="F2133" s="10" t="s">
        <v>10718</v>
      </c>
    </row>
    <row r="2134" spans="1:6" x14ac:dyDescent="0.25">
      <c r="A2134" t="s">
        <v>3598</v>
      </c>
      <c r="B2134" t="s">
        <v>3124</v>
      </c>
      <c r="C2134" s="20">
        <v>650</v>
      </c>
      <c r="D2134" t="s">
        <v>6122</v>
      </c>
      <c r="E2134" s="10" t="s">
        <v>4241</v>
      </c>
      <c r="F2134" s="10" t="s">
        <v>10719</v>
      </c>
    </row>
    <row r="2135" spans="1:6" x14ac:dyDescent="0.25">
      <c r="A2135" t="s">
        <v>1568</v>
      </c>
      <c r="B2135" t="s">
        <v>3123</v>
      </c>
      <c r="C2135" s="20">
        <v>4133</v>
      </c>
      <c r="D2135" t="s">
        <v>6123</v>
      </c>
      <c r="E2135" s="10" t="s">
        <v>4289</v>
      </c>
      <c r="F2135" s="10" t="s">
        <v>10720</v>
      </c>
    </row>
    <row r="2136" spans="1:6" x14ac:dyDescent="0.25">
      <c r="A2136" t="s">
        <v>1569</v>
      </c>
      <c r="B2136" t="s">
        <v>3123</v>
      </c>
      <c r="C2136" s="20">
        <v>1172</v>
      </c>
      <c r="D2136" t="s">
        <v>4241</v>
      </c>
      <c r="E2136" s="10" t="s">
        <v>6550</v>
      </c>
      <c r="F2136" s="10" t="s">
        <v>10423</v>
      </c>
    </row>
    <row r="2137" spans="1:6" x14ac:dyDescent="0.25">
      <c r="A2137" t="s">
        <v>4068</v>
      </c>
      <c r="B2137" t="s">
        <v>3123</v>
      </c>
      <c r="C2137" s="20">
        <v>2486</v>
      </c>
      <c r="D2137" t="s">
        <v>12104</v>
      </c>
      <c r="E2137" s="10" t="s">
        <v>12104</v>
      </c>
      <c r="F2137" s="10" t="s">
        <v>12104</v>
      </c>
    </row>
    <row r="2138" spans="1:6" x14ac:dyDescent="0.25">
      <c r="A2138" t="s">
        <v>1570</v>
      </c>
      <c r="B2138" t="s">
        <v>3123</v>
      </c>
      <c r="C2138" s="20">
        <v>6291</v>
      </c>
      <c r="D2138" t="s">
        <v>6124</v>
      </c>
      <c r="E2138" s="10" t="s">
        <v>6046</v>
      </c>
      <c r="F2138" s="10" t="s">
        <v>7801</v>
      </c>
    </row>
    <row r="2139" spans="1:6" x14ac:dyDescent="0.25">
      <c r="A2139" t="s">
        <v>1571</v>
      </c>
      <c r="B2139" t="s">
        <v>3124</v>
      </c>
      <c r="C2139" s="20">
        <v>359</v>
      </c>
      <c r="D2139" t="s">
        <v>6125</v>
      </c>
      <c r="E2139" s="10" t="s">
        <v>4241</v>
      </c>
      <c r="F2139" s="10" t="s">
        <v>10721</v>
      </c>
    </row>
    <row r="2140" spans="1:6" x14ac:dyDescent="0.25">
      <c r="A2140" t="s">
        <v>1572</v>
      </c>
      <c r="B2140" t="s">
        <v>3124</v>
      </c>
      <c r="C2140" s="20">
        <v>150</v>
      </c>
      <c r="D2140" t="s">
        <v>6126</v>
      </c>
      <c r="E2140" s="10" t="s">
        <v>4241</v>
      </c>
      <c r="F2140" s="10" t="s">
        <v>10722</v>
      </c>
    </row>
    <row r="2141" spans="1:6" x14ac:dyDescent="0.25">
      <c r="A2141" t="s">
        <v>1573</v>
      </c>
      <c r="B2141" t="s">
        <v>3124</v>
      </c>
      <c r="C2141" s="20">
        <v>2816</v>
      </c>
      <c r="D2141" t="s">
        <v>6127</v>
      </c>
      <c r="E2141" s="10" t="s">
        <v>7668</v>
      </c>
      <c r="F2141" s="10" t="s">
        <v>6265</v>
      </c>
    </row>
    <row r="2142" spans="1:6" x14ac:dyDescent="0.25">
      <c r="A2142" t="s">
        <v>3599</v>
      </c>
      <c r="B2142" t="s">
        <v>3124</v>
      </c>
      <c r="C2142" s="20">
        <v>120</v>
      </c>
      <c r="D2142" t="s">
        <v>6128</v>
      </c>
      <c r="E2142" s="10" t="s">
        <v>4241</v>
      </c>
      <c r="F2142" s="10" t="s">
        <v>10723</v>
      </c>
    </row>
    <row r="2143" spans="1:6" x14ac:dyDescent="0.25">
      <c r="A2143" t="s">
        <v>3600</v>
      </c>
      <c r="B2143" t="s">
        <v>3123</v>
      </c>
      <c r="C2143" s="20">
        <v>331</v>
      </c>
      <c r="D2143" t="s">
        <v>6129</v>
      </c>
      <c r="E2143" s="10" t="s">
        <v>8265</v>
      </c>
      <c r="F2143" s="10" t="s">
        <v>10724</v>
      </c>
    </row>
    <row r="2144" spans="1:6" x14ac:dyDescent="0.25">
      <c r="A2144" t="s">
        <v>1574</v>
      </c>
      <c r="B2144" t="s">
        <v>3123</v>
      </c>
      <c r="C2144" s="20">
        <v>101</v>
      </c>
      <c r="D2144" t="s">
        <v>6130</v>
      </c>
      <c r="E2144" s="10" t="s">
        <v>4241</v>
      </c>
      <c r="F2144" s="10" t="s">
        <v>10725</v>
      </c>
    </row>
    <row r="2145" spans="1:6" x14ac:dyDescent="0.25">
      <c r="A2145" t="s">
        <v>1575</v>
      </c>
      <c r="B2145" t="s">
        <v>3124</v>
      </c>
      <c r="C2145" s="20">
        <v>888</v>
      </c>
      <c r="D2145" t="s">
        <v>6131</v>
      </c>
      <c r="E2145" s="10" t="s">
        <v>4241</v>
      </c>
      <c r="F2145" s="10" t="s">
        <v>10726</v>
      </c>
    </row>
    <row r="2146" spans="1:6" x14ac:dyDescent="0.25">
      <c r="A2146" t="s">
        <v>1576</v>
      </c>
      <c r="B2146" t="s">
        <v>3124</v>
      </c>
      <c r="C2146" s="20">
        <v>2069</v>
      </c>
      <c r="D2146" t="s">
        <v>6067</v>
      </c>
      <c r="E2146" s="10" t="s">
        <v>4241</v>
      </c>
      <c r="F2146" s="10" t="s">
        <v>10727</v>
      </c>
    </row>
    <row r="2147" spans="1:6" x14ac:dyDescent="0.25">
      <c r="A2147" t="s">
        <v>1577</v>
      </c>
      <c r="B2147" t="s">
        <v>3124</v>
      </c>
      <c r="C2147" s="20">
        <v>80</v>
      </c>
      <c r="D2147" t="s">
        <v>6132</v>
      </c>
      <c r="E2147" s="10" t="s">
        <v>4241</v>
      </c>
      <c r="F2147" s="10" t="s">
        <v>10728</v>
      </c>
    </row>
    <row r="2148" spans="1:6" x14ac:dyDescent="0.25">
      <c r="A2148" t="s">
        <v>1578</v>
      </c>
      <c r="B2148" t="s">
        <v>3123</v>
      </c>
      <c r="C2148" s="20">
        <v>1289</v>
      </c>
      <c r="D2148" t="s">
        <v>6133</v>
      </c>
      <c r="E2148" s="10" t="s">
        <v>8266</v>
      </c>
      <c r="F2148" s="10" t="s">
        <v>5925</v>
      </c>
    </row>
    <row r="2149" spans="1:6" x14ac:dyDescent="0.25">
      <c r="A2149" t="s">
        <v>1579</v>
      </c>
      <c r="B2149" t="s">
        <v>3124</v>
      </c>
      <c r="C2149" s="20">
        <v>508</v>
      </c>
      <c r="D2149" t="s">
        <v>6134</v>
      </c>
      <c r="E2149" s="10" t="s">
        <v>4241</v>
      </c>
      <c r="F2149" s="10" t="s">
        <v>10729</v>
      </c>
    </row>
    <row r="2150" spans="1:6" x14ac:dyDescent="0.25">
      <c r="A2150" t="s">
        <v>1580</v>
      </c>
      <c r="B2150" t="s">
        <v>3124</v>
      </c>
      <c r="C2150" s="20">
        <v>2678</v>
      </c>
      <c r="D2150" t="s">
        <v>6135</v>
      </c>
      <c r="E2150" s="10" t="s">
        <v>4241</v>
      </c>
      <c r="F2150" s="10" t="s">
        <v>10730</v>
      </c>
    </row>
    <row r="2151" spans="1:6" x14ac:dyDescent="0.25">
      <c r="A2151" t="s">
        <v>3601</v>
      </c>
      <c r="B2151" t="s">
        <v>3123</v>
      </c>
      <c r="C2151" s="20">
        <v>29</v>
      </c>
      <c r="D2151" t="s">
        <v>6136</v>
      </c>
      <c r="E2151" s="10" t="s">
        <v>4241</v>
      </c>
      <c r="F2151" s="10" t="s">
        <v>5569</v>
      </c>
    </row>
    <row r="2152" spans="1:6" x14ac:dyDescent="0.25">
      <c r="A2152" t="s">
        <v>1581</v>
      </c>
      <c r="B2152" t="s">
        <v>3123</v>
      </c>
      <c r="C2152" s="20">
        <v>2754</v>
      </c>
      <c r="D2152" t="s">
        <v>6137</v>
      </c>
      <c r="E2152" s="10" t="s">
        <v>8267</v>
      </c>
      <c r="F2152" s="10" t="s">
        <v>10731</v>
      </c>
    </row>
    <row r="2153" spans="1:6" x14ac:dyDescent="0.25">
      <c r="A2153" t="s">
        <v>4069</v>
      </c>
      <c r="B2153" t="s">
        <v>3123</v>
      </c>
      <c r="C2153" s="20"/>
      <c r="D2153" t="s">
        <v>12104</v>
      </c>
      <c r="E2153" s="10" t="s">
        <v>12104</v>
      </c>
      <c r="F2153" s="10" t="s">
        <v>12104</v>
      </c>
    </row>
    <row r="2154" spans="1:6" x14ac:dyDescent="0.25">
      <c r="A2154" t="s">
        <v>1582</v>
      </c>
      <c r="B2154" t="s">
        <v>3124</v>
      </c>
      <c r="C2154" s="20">
        <v>108</v>
      </c>
      <c r="D2154" t="s">
        <v>6138</v>
      </c>
      <c r="E2154" s="10" t="s">
        <v>4241</v>
      </c>
      <c r="F2154" s="10" t="s">
        <v>10732</v>
      </c>
    </row>
    <row r="2155" spans="1:6" x14ac:dyDescent="0.25">
      <c r="A2155" t="s">
        <v>1583</v>
      </c>
      <c r="B2155" t="s">
        <v>3123</v>
      </c>
      <c r="C2155" s="20">
        <v>960</v>
      </c>
      <c r="D2155" t="s">
        <v>6139</v>
      </c>
      <c r="E2155" s="10" t="s">
        <v>8268</v>
      </c>
      <c r="F2155" s="10" t="s">
        <v>10733</v>
      </c>
    </row>
    <row r="2156" spans="1:6" x14ac:dyDescent="0.25">
      <c r="A2156" t="s">
        <v>1584</v>
      </c>
      <c r="B2156" t="s">
        <v>3124</v>
      </c>
      <c r="C2156" s="20">
        <v>2118</v>
      </c>
      <c r="D2156" t="s">
        <v>6140</v>
      </c>
      <c r="E2156" s="10" t="s">
        <v>4241</v>
      </c>
      <c r="F2156" s="10" t="s">
        <v>10734</v>
      </c>
    </row>
    <row r="2157" spans="1:6" x14ac:dyDescent="0.25">
      <c r="A2157" t="s">
        <v>1585</v>
      </c>
      <c r="B2157" t="s">
        <v>3124</v>
      </c>
      <c r="C2157" s="20">
        <v>519</v>
      </c>
      <c r="D2157" t="s">
        <v>6141</v>
      </c>
      <c r="E2157" s="10" t="s">
        <v>4241</v>
      </c>
      <c r="F2157" s="10" t="s">
        <v>10735</v>
      </c>
    </row>
    <row r="2158" spans="1:6" x14ac:dyDescent="0.25">
      <c r="A2158" t="s">
        <v>1586</v>
      </c>
      <c r="B2158" t="s">
        <v>3124</v>
      </c>
      <c r="C2158" s="20">
        <v>3291</v>
      </c>
      <c r="D2158" t="s">
        <v>6142</v>
      </c>
      <c r="E2158" s="10" t="s">
        <v>4241</v>
      </c>
      <c r="F2158" s="10" t="s">
        <v>10736</v>
      </c>
    </row>
    <row r="2159" spans="1:6" x14ac:dyDescent="0.25">
      <c r="A2159" t="s">
        <v>3602</v>
      </c>
      <c r="B2159" t="s">
        <v>3124</v>
      </c>
      <c r="C2159" s="20">
        <v>794</v>
      </c>
      <c r="D2159" t="s">
        <v>6143</v>
      </c>
      <c r="E2159" s="10" t="s">
        <v>4241</v>
      </c>
      <c r="F2159" s="10" t="s">
        <v>10737</v>
      </c>
    </row>
    <row r="2160" spans="1:6" x14ac:dyDescent="0.25">
      <c r="A2160" t="s">
        <v>4070</v>
      </c>
      <c r="B2160" t="s">
        <v>3124</v>
      </c>
      <c r="C2160" s="20"/>
      <c r="D2160" t="s">
        <v>12104</v>
      </c>
      <c r="E2160" s="10" t="s">
        <v>12104</v>
      </c>
      <c r="F2160" s="10" t="s">
        <v>12104</v>
      </c>
    </row>
    <row r="2161" spans="1:6" x14ac:dyDescent="0.25">
      <c r="A2161" t="s">
        <v>1587</v>
      </c>
      <c r="B2161" t="s">
        <v>3124</v>
      </c>
      <c r="C2161" s="20">
        <v>418</v>
      </c>
      <c r="D2161" t="s">
        <v>6144</v>
      </c>
      <c r="E2161" s="10" t="s">
        <v>4241</v>
      </c>
      <c r="F2161" s="10" t="s">
        <v>10738</v>
      </c>
    </row>
    <row r="2162" spans="1:6" x14ac:dyDescent="0.25">
      <c r="A2162" t="s">
        <v>1588</v>
      </c>
      <c r="B2162" t="s">
        <v>3124</v>
      </c>
      <c r="C2162" s="20">
        <v>125</v>
      </c>
      <c r="D2162" t="s">
        <v>6145</v>
      </c>
      <c r="E2162" s="10" t="s">
        <v>4241</v>
      </c>
      <c r="F2162" s="10" t="s">
        <v>10739</v>
      </c>
    </row>
    <row r="2163" spans="1:6" x14ac:dyDescent="0.25">
      <c r="A2163" t="s">
        <v>1589</v>
      </c>
      <c r="B2163" t="s">
        <v>3123</v>
      </c>
      <c r="C2163" s="20">
        <v>6529</v>
      </c>
      <c r="D2163" t="s">
        <v>5330</v>
      </c>
      <c r="E2163" s="10" t="s">
        <v>7042</v>
      </c>
      <c r="F2163" s="10" t="s">
        <v>10740</v>
      </c>
    </row>
    <row r="2164" spans="1:6" x14ac:dyDescent="0.25">
      <c r="A2164" t="s">
        <v>1590</v>
      </c>
      <c r="B2164" t="s">
        <v>3123</v>
      </c>
      <c r="C2164" s="20">
        <v>9320</v>
      </c>
      <c r="D2164" t="s">
        <v>6146</v>
      </c>
      <c r="E2164" s="10" t="s">
        <v>8269</v>
      </c>
      <c r="F2164" s="10" t="s">
        <v>10741</v>
      </c>
    </row>
    <row r="2165" spans="1:6" x14ac:dyDescent="0.25">
      <c r="A2165" t="s">
        <v>1591</v>
      </c>
      <c r="B2165" t="s">
        <v>3123</v>
      </c>
      <c r="C2165" s="20">
        <v>2810</v>
      </c>
      <c r="D2165" t="s">
        <v>6147</v>
      </c>
      <c r="E2165" s="10" t="s">
        <v>8270</v>
      </c>
      <c r="F2165" s="10" t="s">
        <v>10742</v>
      </c>
    </row>
    <row r="2166" spans="1:6" x14ac:dyDescent="0.25">
      <c r="A2166" t="s">
        <v>1592</v>
      </c>
      <c r="B2166" t="s">
        <v>3123</v>
      </c>
      <c r="C2166" s="20">
        <v>1836</v>
      </c>
      <c r="D2166" t="s">
        <v>6148</v>
      </c>
      <c r="E2166" s="10" t="s">
        <v>8271</v>
      </c>
      <c r="F2166" s="10" t="s">
        <v>10743</v>
      </c>
    </row>
    <row r="2167" spans="1:6" x14ac:dyDescent="0.25">
      <c r="A2167" t="s">
        <v>1593</v>
      </c>
      <c r="B2167" t="s">
        <v>3123</v>
      </c>
      <c r="C2167" s="20">
        <v>1813</v>
      </c>
      <c r="D2167" t="s">
        <v>6149</v>
      </c>
      <c r="E2167" s="10" t="s">
        <v>8272</v>
      </c>
      <c r="F2167" s="10" t="s">
        <v>10744</v>
      </c>
    </row>
    <row r="2168" spans="1:6" x14ac:dyDescent="0.25">
      <c r="A2168" t="s">
        <v>1594</v>
      </c>
      <c r="B2168" t="s">
        <v>3123</v>
      </c>
      <c r="C2168" s="20">
        <v>434</v>
      </c>
      <c r="D2168" t="s">
        <v>6150</v>
      </c>
      <c r="E2168" s="10" t="s">
        <v>4241</v>
      </c>
      <c r="F2168" s="10" t="s">
        <v>10745</v>
      </c>
    </row>
    <row r="2169" spans="1:6" x14ac:dyDescent="0.25">
      <c r="A2169" t="s">
        <v>3603</v>
      </c>
      <c r="B2169" t="s">
        <v>3123</v>
      </c>
      <c r="C2169" s="20">
        <v>969</v>
      </c>
      <c r="D2169" t="s">
        <v>6151</v>
      </c>
      <c r="E2169" s="10" t="s">
        <v>8273</v>
      </c>
      <c r="F2169" s="10" t="s">
        <v>10746</v>
      </c>
    </row>
    <row r="2170" spans="1:6" x14ac:dyDescent="0.25">
      <c r="A2170" t="s">
        <v>3604</v>
      </c>
      <c r="B2170" t="s">
        <v>3123</v>
      </c>
      <c r="C2170" s="20">
        <v>954</v>
      </c>
      <c r="D2170" t="s">
        <v>5150</v>
      </c>
      <c r="E2170" s="10" t="s">
        <v>8274</v>
      </c>
      <c r="F2170" s="10" t="s">
        <v>10747</v>
      </c>
    </row>
    <row r="2171" spans="1:6" x14ac:dyDescent="0.25">
      <c r="A2171" t="s">
        <v>3605</v>
      </c>
      <c r="B2171" t="s">
        <v>3123</v>
      </c>
      <c r="C2171" s="20">
        <v>4970</v>
      </c>
      <c r="D2171" t="s">
        <v>4691</v>
      </c>
      <c r="E2171" s="10" t="s">
        <v>6336</v>
      </c>
      <c r="F2171" s="10" t="s">
        <v>10748</v>
      </c>
    </row>
    <row r="2172" spans="1:6" x14ac:dyDescent="0.25">
      <c r="A2172" t="s">
        <v>3606</v>
      </c>
      <c r="B2172" t="s">
        <v>3123</v>
      </c>
      <c r="C2172" s="20">
        <v>428</v>
      </c>
      <c r="D2172" t="s">
        <v>6152</v>
      </c>
      <c r="E2172" s="10" t="s">
        <v>8275</v>
      </c>
      <c r="F2172" s="10" t="s">
        <v>9574</v>
      </c>
    </row>
    <row r="2173" spans="1:6" x14ac:dyDescent="0.25">
      <c r="A2173" t="s">
        <v>3607</v>
      </c>
      <c r="B2173" t="s">
        <v>3123</v>
      </c>
      <c r="C2173" s="20">
        <v>12996</v>
      </c>
      <c r="D2173" t="s">
        <v>6153</v>
      </c>
      <c r="E2173" s="10" t="s">
        <v>8276</v>
      </c>
      <c r="F2173" s="10" t="s">
        <v>10749</v>
      </c>
    </row>
    <row r="2174" spans="1:6" x14ac:dyDescent="0.25">
      <c r="A2174" t="s">
        <v>1595</v>
      </c>
      <c r="B2174" t="s">
        <v>3124</v>
      </c>
      <c r="C2174" s="20">
        <v>1600</v>
      </c>
      <c r="D2174" t="s">
        <v>6154</v>
      </c>
      <c r="E2174" s="10" t="s">
        <v>4241</v>
      </c>
      <c r="F2174" s="10" t="s">
        <v>10750</v>
      </c>
    </row>
    <row r="2175" spans="1:6" x14ac:dyDescent="0.25">
      <c r="A2175" t="s">
        <v>1597</v>
      </c>
      <c r="B2175" t="s">
        <v>3123</v>
      </c>
      <c r="C2175" s="20">
        <v>2824</v>
      </c>
      <c r="D2175" t="s">
        <v>6155</v>
      </c>
      <c r="E2175" s="10" t="s">
        <v>8277</v>
      </c>
      <c r="F2175" s="10" t="s">
        <v>10751</v>
      </c>
    </row>
    <row r="2176" spans="1:6" x14ac:dyDescent="0.25">
      <c r="A2176" t="s">
        <v>1596</v>
      </c>
      <c r="B2176" t="s">
        <v>3123</v>
      </c>
      <c r="C2176" s="20">
        <v>1377</v>
      </c>
      <c r="D2176" t="s">
        <v>6156</v>
      </c>
      <c r="E2176" s="10" t="s">
        <v>8278</v>
      </c>
      <c r="F2176" s="10" t="s">
        <v>9674</v>
      </c>
    </row>
    <row r="2177" spans="1:6" x14ac:dyDescent="0.25">
      <c r="A2177" t="s">
        <v>4071</v>
      </c>
      <c r="B2177" t="s">
        <v>3124</v>
      </c>
      <c r="C2177" s="20">
        <v>160</v>
      </c>
      <c r="D2177" t="s">
        <v>12104</v>
      </c>
      <c r="E2177" s="10" t="s">
        <v>12104</v>
      </c>
      <c r="F2177" s="10" t="s">
        <v>12104</v>
      </c>
    </row>
    <row r="2178" spans="1:6" x14ac:dyDescent="0.25">
      <c r="A2178" t="s">
        <v>1598</v>
      </c>
      <c r="B2178" t="s">
        <v>3124</v>
      </c>
      <c r="C2178" s="20">
        <v>120</v>
      </c>
      <c r="D2178" t="s">
        <v>6157</v>
      </c>
      <c r="E2178" s="10" t="s">
        <v>4241</v>
      </c>
      <c r="F2178" s="10" t="s">
        <v>10752</v>
      </c>
    </row>
    <row r="2179" spans="1:6" x14ac:dyDescent="0.25">
      <c r="A2179" t="s">
        <v>1599</v>
      </c>
      <c r="B2179" t="s">
        <v>3124</v>
      </c>
      <c r="C2179" s="20">
        <v>986</v>
      </c>
      <c r="D2179" t="s">
        <v>6158</v>
      </c>
      <c r="E2179" s="10" t="s">
        <v>4241</v>
      </c>
      <c r="F2179" s="10" t="s">
        <v>10753</v>
      </c>
    </row>
    <row r="2180" spans="1:6" x14ac:dyDescent="0.25">
      <c r="A2180" t="s">
        <v>1600</v>
      </c>
      <c r="B2180" t="s">
        <v>3124</v>
      </c>
      <c r="C2180" s="20">
        <v>711</v>
      </c>
      <c r="D2180" t="s">
        <v>4733</v>
      </c>
      <c r="E2180" s="10" t="s">
        <v>4241</v>
      </c>
      <c r="F2180" s="10" t="s">
        <v>10754</v>
      </c>
    </row>
    <row r="2181" spans="1:6" x14ac:dyDescent="0.25">
      <c r="A2181" t="s">
        <v>1601</v>
      </c>
      <c r="B2181" t="s">
        <v>3124</v>
      </c>
      <c r="C2181" s="20">
        <v>412</v>
      </c>
      <c r="D2181" t="s">
        <v>6159</v>
      </c>
      <c r="E2181" s="10" t="s">
        <v>8279</v>
      </c>
      <c r="F2181" s="10" t="s">
        <v>10755</v>
      </c>
    </row>
    <row r="2182" spans="1:6" x14ac:dyDescent="0.25">
      <c r="A2182" t="s">
        <v>1602</v>
      </c>
      <c r="B2182" t="s">
        <v>3124</v>
      </c>
      <c r="C2182" s="20">
        <v>267</v>
      </c>
      <c r="D2182" t="s">
        <v>5303</v>
      </c>
      <c r="E2182" s="10" t="s">
        <v>4241</v>
      </c>
      <c r="F2182" s="10" t="s">
        <v>10756</v>
      </c>
    </row>
    <row r="2183" spans="1:6" x14ac:dyDescent="0.25">
      <c r="A2183" t="s">
        <v>3608</v>
      </c>
      <c r="B2183" t="s">
        <v>3124</v>
      </c>
      <c r="C2183" s="20">
        <v>7118</v>
      </c>
      <c r="D2183" t="s">
        <v>6160</v>
      </c>
      <c r="E2183" s="10" t="s">
        <v>4335</v>
      </c>
      <c r="F2183" s="10" t="s">
        <v>10757</v>
      </c>
    </row>
    <row r="2184" spans="1:6" x14ac:dyDescent="0.25">
      <c r="A2184" t="s">
        <v>1603</v>
      </c>
      <c r="B2184" t="s">
        <v>3124</v>
      </c>
      <c r="C2184" s="20">
        <v>866</v>
      </c>
      <c r="D2184" t="s">
        <v>6161</v>
      </c>
      <c r="E2184" s="10" t="s">
        <v>8280</v>
      </c>
      <c r="F2184" s="10" t="s">
        <v>10758</v>
      </c>
    </row>
    <row r="2185" spans="1:6" x14ac:dyDescent="0.25">
      <c r="A2185" t="s">
        <v>1604</v>
      </c>
      <c r="B2185" t="s">
        <v>3124</v>
      </c>
      <c r="C2185" s="20">
        <v>1334</v>
      </c>
      <c r="D2185" t="s">
        <v>6162</v>
      </c>
      <c r="E2185" s="10" t="s">
        <v>8281</v>
      </c>
      <c r="F2185" s="10" t="s">
        <v>10759</v>
      </c>
    </row>
    <row r="2186" spans="1:6" x14ac:dyDescent="0.25">
      <c r="A2186" t="s">
        <v>1605</v>
      </c>
      <c r="B2186" t="s">
        <v>3124</v>
      </c>
      <c r="C2186" s="20">
        <v>279</v>
      </c>
      <c r="D2186" t="s">
        <v>6163</v>
      </c>
      <c r="E2186" s="10" t="s">
        <v>4241</v>
      </c>
      <c r="F2186" s="10" t="s">
        <v>10760</v>
      </c>
    </row>
    <row r="2187" spans="1:6" x14ac:dyDescent="0.25">
      <c r="A2187" t="s">
        <v>1606</v>
      </c>
      <c r="B2187" t="s">
        <v>3124</v>
      </c>
      <c r="C2187" s="20">
        <v>373</v>
      </c>
      <c r="D2187" t="s">
        <v>6164</v>
      </c>
      <c r="E2187" s="10" t="s">
        <v>4241</v>
      </c>
      <c r="F2187" s="10" t="s">
        <v>10761</v>
      </c>
    </row>
    <row r="2188" spans="1:6" x14ac:dyDescent="0.25">
      <c r="A2188" t="s">
        <v>1607</v>
      </c>
      <c r="B2188" t="s">
        <v>3124</v>
      </c>
      <c r="C2188" s="20">
        <v>195</v>
      </c>
      <c r="D2188" t="s">
        <v>6165</v>
      </c>
      <c r="E2188" s="10" t="s">
        <v>4241</v>
      </c>
      <c r="F2188" s="10" t="s">
        <v>10762</v>
      </c>
    </row>
    <row r="2189" spans="1:6" x14ac:dyDescent="0.25">
      <c r="A2189" t="s">
        <v>1608</v>
      </c>
      <c r="B2189" t="s">
        <v>3124</v>
      </c>
      <c r="C2189" s="20">
        <v>49040</v>
      </c>
      <c r="D2189" t="s">
        <v>6166</v>
      </c>
      <c r="E2189" s="10" t="s">
        <v>7882</v>
      </c>
      <c r="F2189" s="10" t="s">
        <v>10763</v>
      </c>
    </row>
    <row r="2190" spans="1:6" x14ac:dyDescent="0.25">
      <c r="A2190" t="s">
        <v>1609</v>
      </c>
      <c r="B2190" t="s">
        <v>3124</v>
      </c>
      <c r="C2190" s="20">
        <v>1089</v>
      </c>
      <c r="D2190" t="s">
        <v>6167</v>
      </c>
      <c r="E2190" s="10" t="s">
        <v>4241</v>
      </c>
      <c r="F2190" s="10" t="s">
        <v>10764</v>
      </c>
    </row>
    <row r="2191" spans="1:6" x14ac:dyDescent="0.25">
      <c r="A2191" t="s">
        <v>1610</v>
      </c>
      <c r="B2191" t="s">
        <v>3124</v>
      </c>
      <c r="C2191" s="20">
        <v>804</v>
      </c>
      <c r="D2191" t="s">
        <v>6168</v>
      </c>
      <c r="E2191" s="10" t="s">
        <v>4241</v>
      </c>
      <c r="F2191" s="10" t="s">
        <v>10765</v>
      </c>
    </row>
    <row r="2192" spans="1:6" x14ac:dyDescent="0.25">
      <c r="A2192" t="s">
        <v>1611</v>
      </c>
      <c r="B2192" t="s">
        <v>3124</v>
      </c>
      <c r="C2192" s="20">
        <v>2219</v>
      </c>
      <c r="D2192" t="s">
        <v>6169</v>
      </c>
      <c r="E2192" s="10" t="s">
        <v>4241</v>
      </c>
      <c r="F2192" s="10" t="s">
        <v>10766</v>
      </c>
    </row>
    <row r="2193" spans="1:6" x14ac:dyDescent="0.25">
      <c r="A2193" t="s">
        <v>1613</v>
      </c>
      <c r="B2193" t="s">
        <v>3123</v>
      </c>
      <c r="C2193" s="20">
        <v>4214</v>
      </c>
      <c r="D2193" t="s">
        <v>6170</v>
      </c>
      <c r="E2193" s="10" t="s">
        <v>8282</v>
      </c>
      <c r="F2193" s="10" t="s">
        <v>10767</v>
      </c>
    </row>
    <row r="2194" spans="1:6" x14ac:dyDescent="0.25">
      <c r="A2194" t="s">
        <v>1614</v>
      </c>
      <c r="B2194" t="s">
        <v>3124</v>
      </c>
      <c r="C2194" s="20">
        <v>3814</v>
      </c>
      <c r="D2194" t="s">
        <v>6171</v>
      </c>
      <c r="E2194" s="10" t="s">
        <v>8283</v>
      </c>
      <c r="F2194" s="10" t="s">
        <v>10768</v>
      </c>
    </row>
    <row r="2195" spans="1:6" x14ac:dyDescent="0.25">
      <c r="A2195" t="s">
        <v>1615</v>
      </c>
      <c r="B2195" t="s">
        <v>3123</v>
      </c>
      <c r="C2195" s="20">
        <v>5632</v>
      </c>
      <c r="D2195" t="s">
        <v>6172</v>
      </c>
      <c r="E2195" s="10" t="s">
        <v>8284</v>
      </c>
      <c r="F2195" s="10" t="s">
        <v>10769</v>
      </c>
    </row>
    <row r="2196" spans="1:6" x14ac:dyDescent="0.25">
      <c r="A2196" t="s">
        <v>1616</v>
      </c>
      <c r="B2196" t="s">
        <v>3124</v>
      </c>
      <c r="C2196" s="20">
        <v>1445</v>
      </c>
      <c r="D2196" t="s">
        <v>6173</v>
      </c>
      <c r="E2196" s="10" t="s">
        <v>4241</v>
      </c>
      <c r="F2196" s="10" t="s">
        <v>6647</v>
      </c>
    </row>
    <row r="2197" spans="1:6" x14ac:dyDescent="0.25">
      <c r="A2197" t="s">
        <v>1617</v>
      </c>
      <c r="B2197" t="s">
        <v>3123</v>
      </c>
      <c r="C2197" s="20">
        <v>712</v>
      </c>
      <c r="D2197" t="s">
        <v>4331</v>
      </c>
      <c r="E2197" s="10" t="s">
        <v>8285</v>
      </c>
      <c r="F2197" s="10" t="s">
        <v>10770</v>
      </c>
    </row>
    <row r="2198" spans="1:6" x14ac:dyDescent="0.25">
      <c r="A2198" t="s">
        <v>3609</v>
      </c>
      <c r="B2198" t="s">
        <v>3123</v>
      </c>
      <c r="C2198" s="20">
        <v>5526</v>
      </c>
      <c r="D2198" t="s">
        <v>5913</v>
      </c>
      <c r="E2198" s="10" t="s">
        <v>8286</v>
      </c>
      <c r="F2198" s="10" t="s">
        <v>4561</v>
      </c>
    </row>
    <row r="2199" spans="1:6" x14ac:dyDescent="0.25">
      <c r="A2199" t="s">
        <v>1618</v>
      </c>
      <c r="B2199" t="s">
        <v>3123</v>
      </c>
      <c r="C2199" s="20">
        <v>4609</v>
      </c>
      <c r="D2199" t="s">
        <v>6174</v>
      </c>
      <c r="E2199" s="10" t="s">
        <v>8287</v>
      </c>
      <c r="F2199" s="10" t="s">
        <v>10771</v>
      </c>
    </row>
    <row r="2200" spans="1:6" x14ac:dyDescent="0.25">
      <c r="A2200" t="s">
        <v>1619</v>
      </c>
      <c r="B2200" t="s">
        <v>3123</v>
      </c>
      <c r="C2200" s="20">
        <v>6837</v>
      </c>
      <c r="D2200" t="s">
        <v>6175</v>
      </c>
      <c r="E2200" s="10" t="s">
        <v>8288</v>
      </c>
      <c r="F2200" s="10" t="s">
        <v>10772</v>
      </c>
    </row>
    <row r="2201" spans="1:6" x14ac:dyDescent="0.25">
      <c r="A2201" t="s">
        <v>1620</v>
      </c>
      <c r="B2201" t="s">
        <v>3124</v>
      </c>
      <c r="C2201" s="20">
        <v>580</v>
      </c>
      <c r="D2201" t="s">
        <v>6176</v>
      </c>
      <c r="E2201" s="10" t="s">
        <v>4241</v>
      </c>
      <c r="F2201" s="10" t="s">
        <v>10773</v>
      </c>
    </row>
    <row r="2202" spans="1:6" x14ac:dyDescent="0.25">
      <c r="A2202" t="s">
        <v>1621</v>
      </c>
      <c r="B2202" t="s">
        <v>3123</v>
      </c>
      <c r="C2202" s="20">
        <v>1314</v>
      </c>
      <c r="D2202" t="s">
        <v>6177</v>
      </c>
      <c r="E2202" s="10" t="s">
        <v>8289</v>
      </c>
      <c r="F2202" s="10" t="s">
        <v>10455</v>
      </c>
    </row>
    <row r="2203" spans="1:6" x14ac:dyDescent="0.25">
      <c r="A2203" t="s">
        <v>1622</v>
      </c>
      <c r="B2203" t="s">
        <v>3124</v>
      </c>
      <c r="C2203" s="20">
        <v>204</v>
      </c>
      <c r="D2203" t="s">
        <v>6178</v>
      </c>
      <c r="E2203" s="10" t="s">
        <v>4241</v>
      </c>
      <c r="F2203" s="10" t="s">
        <v>10774</v>
      </c>
    </row>
    <row r="2204" spans="1:6" x14ac:dyDescent="0.25">
      <c r="A2204" t="s">
        <v>1623</v>
      </c>
      <c r="B2204" t="s">
        <v>3123</v>
      </c>
      <c r="C2204" s="20">
        <v>9999</v>
      </c>
      <c r="D2204" t="s">
        <v>5160</v>
      </c>
      <c r="E2204" s="10" t="s">
        <v>8290</v>
      </c>
      <c r="F2204" s="10" t="s">
        <v>4933</v>
      </c>
    </row>
    <row r="2205" spans="1:6" x14ac:dyDescent="0.25">
      <c r="A2205" t="s">
        <v>1624</v>
      </c>
      <c r="B2205" t="s">
        <v>3123</v>
      </c>
      <c r="C2205" s="20">
        <v>7995</v>
      </c>
      <c r="D2205" t="s">
        <v>5926</v>
      </c>
      <c r="E2205" s="10" t="s">
        <v>8291</v>
      </c>
      <c r="F2205" s="10" t="s">
        <v>10775</v>
      </c>
    </row>
    <row r="2206" spans="1:6" x14ac:dyDescent="0.25">
      <c r="A2206" t="s">
        <v>1625</v>
      </c>
      <c r="B2206" t="s">
        <v>3123</v>
      </c>
      <c r="C2206" s="20">
        <v>29891</v>
      </c>
      <c r="D2206" t="s">
        <v>6179</v>
      </c>
      <c r="E2206" s="10" t="s">
        <v>8292</v>
      </c>
      <c r="F2206" s="10" t="s">
        <v>10776</v>
      </c>
    </row>
    <row r="2207" spans="1:6" x14ac:dyDescent="0.25">
      <c r="A2207" t="s">
        <v>1626</v>
      </c>
      <c r="B2207" t="s">
        <v>3124</v>
      </c>
      <c r="C2207" s="20">
        <v>1763</v>
      </c>
      <c r="D2207" t="s">
        <v>5394</v>
      </c>
      <c r="E2207" s="10" t="s">
        <v>4241</v>
      </c>
      <c r="F2207" s="10" t="s">
        <v>10777</v>
      </c>
    </row>
    <row r="2208" spans="1:6" x14ac:dyDescent="0.25">
      <c r="A2208" t="s">
        <v>1627</v>
      </c>
      <c r="B2208" t="s">
        <v>3124</v>
      </c>
      <c r="C2208" s="20">
        <v>2763</v>
      </c>
      <c r="D2208" t="s">
        <v>6180</v>
      </c>
      <c r="E2208" s="10" t="s">
        <v>4241</v>
      </c>
      <c r="F2208" s="10" t="s">
        <v>10778</v>
      </c>
    </row>
    <row r="2209" spans="1:6" x14ac:dyDescent="0.25">
      <c r="A2209" t="s">
        <v>1628</v>
      </c>
      <c r="B2209" t="s">
        <v>3123</v>
      </c>
      <c r="C2209" s="20">
        <v>689</v>
      </c>
      <c r="D2209" t="s">
        <v>6181</v>
      </c>
      <c r="E2209" s="10" t="s">
        <v>8293</v>
      </c>
      <c r="F2209" s="10" t="s">
        <v>10779</v>
      </c>
    </row>
    <row r="2210" spans="1:6" x14ac:dyDescent="0.25">
      <c r="A2210" t="s">
        <v>1629</v>
      </c>
      <c r="B2210" t="s">
        <v>3123</v>
      </c>
      <c r="C2210" s="20">
        <v>1359</v>
      </c>
      <c r="D2210" t="s">
        <v>6182</v>
      </c>
      <c r="E2210" s="10" t="s">
        <v>8294</v>
      </c>
      <c r="F2210" s="10" t="s">
        <v>10780</v>
      </c>
    </row>
    <row r="2211" spans="1:6" x14ac:dyDescent="0.25">
      <c r="A2211" t="s">
        <v>1630</v>
      </c>
      <c r="B2211" t="s">
        <v>3123</v>
      </c>
      <c r="C2211" s="20">
        <v>1172</v>
      </c>
      <c r="D2211" t="s">
        <v>6183</v>
      </c>
      <c r="E2211" s="10" t="s">
        <v>4914</v>
      </c>
      <c r="F2211" s="10" t="s">
        <v>10781</v>
      </c>
    </row>
    <row r="2212" spans="1:6" x14ac:dyDescent="0.25">
      <c r="A2212" t="s">
        <v>1631</v>
      </c>
      <c r="B2212" t="s">
        <v>3123</v>
      </c>
      <c r="C2212" s="20">
        <v>1688</v>
      </c>
      <c r="D2212" t="s">
        <v>6184</v>
      </c>
      <c r="E2212" s="10" t="s">
        <v>7175</v>
      </c>
      <c r="F2212" s="10" t="s">
        <v>10782</v>
      </c>
    </row>
    <row r="2213" spans="1:6" x14ac:dyDescent="0.25">
      <c r="A2213" t="s">
        <v>1632</v>
      </c>
      <c r="B2213" t="s">
        <v>3123</v>
      </c>
      <c r="C2213" s="20">
        <v>5934</v>
      </c>
      <c r="D2213" t="s">
        <v>4725</v>
      </c>
      <c r="E2213" s="10" t="s">
        <v>8295</v>
      </c>
      <c r="F2213" s="10" t="s">
        <v>4854</v>
      </c>
    </row>
    <row r="2214" spans="1:6" x14ac:dyDescent="0.25">
      <c r="A2214" t="s">
        <v>1633</v>
      </c>
      <c r="B2214" t="s">
        <v>3124</v>
      </c>
      <c r="C2214" s="20">
        <v>1055</v>
      </c>
      <c r="D2214" t="s">
        <v>4409</v>
      </c>
      <c r="E2214" s="10" t="s">
        <v>4241</v>
      </c>
      <c r="F2214" s="10" t="s">
        <v>10783</v>
      </c>
    </row>
    <row r="2215" spans="1:6" x14ac:dyDescent="0.25">
      <c r="A2215" t="s">
        <v>1634</v>
      </c>
      <c r="B2215" t="s">
        <v>3123</v>
      </c>
      <c r="C2215" s="20">
        <v>1042</v>
      </c>
      <c r="D2215" t="s">
        <v>6185</v>
      </c>
      <c r="E2215" s="10" t="s">
        <v>4612</v>
      </c>
      <c r="F2215" s="10" t="s">
        <v>9127</v>
      </c>
    </row>
    <row r="2216" spans="1:6" x14ac:dyDescent="0.25">
      <c r="A2216" t="s">
        <v>1635</v>
      </c>
      <c r="B2216" t="s">
        <v>3123</v>
      </c>
      <c r="C2216" s="20">
        <v>2298</v>
      </c>
      <c r="D2216" t="s">
        <v>6186</v>
      </c>
      <c r="E2216" s="10" t="s">
        <v>8296</v>
      </c>
      <c r="F2216" s="10" t="s">
        <v>8968</v>
      </c>
    </row>
    <row r="2217" spans="1:6" x14ac:dyDescent="0.25">
      <c r="A2217" t="s">
        <v>1636</v>
      </c>
      <c r="B2217" t="s">
        <v>3123</v>
      </c>
      <c r="C2217" s="20">
        <v>13010</v>
      </c>
      <c r="D2217" t="s">
        <v>6187</v>
      </c>
      <c r="E2217" s="10" t="s">
        <v>8297</v>
      </c>
      <c r="F2217" s="10" t="s">
        <v>10784</v>
      </c>
    </row>
    <row r="2218" spans="1:6" x14ac:dyDescent="0.25">
      <c r="A2218" t="s">
        <v>1637</v>
      </c>
      <c r="B2218" t="s">
        <v>3123</v>
      </c>
      <c r="C2218" s="20">
        <v>818</v>
      </c>
      <c r="D2218" t="s">
        <v>6188</v>
      </c>
      <c r="E2218" s="10" t="s">
        <v>6308</v>
      </c>
      <c r="F2218" s="10" t="s">
        <v>10619</v>
      </c>
    </row>
    <row r="2219" spans="1:6" x14ac:dyDescent="0.25">
      <c r="A2219" t="s">
        <v>1638</v>
      </c>
      <c r="B2219" t="s">
        <v>3123</v>
      </c>
      <c r="C2219" s="20">
        <v>1916</v>
      </c>
      <c r="D2219" t="s">
        <v>6189</v>
      </c>
      <c r="E2219" s="10" t="s">
        <v>8298</v>
      </c>
      <c r="F2219" s="10" t="s">
        <v>10785</v>
      </c>
    </row>
    <row r="2220" spans="1:6" x14ac:dyDescent="0.25">
      <c r="A2220" t="s">
        <v>1639</v>
      </c>
      <c r="B2220" t="s">
        <v>3124</v>
      </c>
      <c r="C2220" s="20">
        <v>2571</v>
      </c>
      <c r="D2220" t="s">
        <v>6190</v>
      </c>
      <c r="E2220" s="10" t="s">
        <v>4241</v>
      </c>
      <c r="F2220" s="10" t="s">
        <v>10786</v>
      </c>
    </row>
    <row r="2221" spans="1:6" x14ac:dyDescent="0.25">
      <c r="A2221" t="s">
        <v>1640</v>
      </c>
      <c r="B2221" t="s">
        <v>3123</v>
      </c>
      <c r="C2221" s="20">
        <v>4446</v>
      </c>
      <c r="D2221" t="s">
        <v>6191</v>
      </c>
      <c r="E2221" s="10" t="s">
        <v>8299</v>
      </c>
      <c r="F2221" s="10" t="s">
        <v>8671</v>
      </c>
    </row>
    <row r="2222" spans="1:6" x14ac:dyDescent="0.25">
      <c r="A2222" t="s">
        <v>1641</v>
      </c>
      <c r="B2222" t="s">
        <v>3123</v>
      </c>
      <c r="C2222" s="20">
        <v>3520</v>
      </c>
      <c r="D2222" t="s">
        <v>6192</v>
      </c>
      <c r="E2222" s="10" t="s">
        <v>8300</v>
      </c>
      <c r="F2222" s="10" t="s">
        <v>9224</v>
      </c>
    </row>
    <row r="2223" spans="1:6" x14ac:dyDescent="0.25">
      <c r="A2223" t="s">
        <v>1642</v>
      </c>
      <c r="B2223" t="s">
        <v>3123</v>
      </c>
      <c r="C2223" s="20">
        <v>1962</v>
      </c>
      <c r="D2223" t="s">
        <v>5563</v>
      </c>
      <c r="E2223" s="10" t="s">
        <v>8301</v>
      </c>
      <c r="F2223" s="10" t="s">
        <v>6121</v>
      </c>
    </row>
    <row r="2224" spans="1:6" x14ac:dyDescent="0.25">
      <c r="A2224" t="s">
        <v>1643</v>
      </c>
      <c r="B2224" t="s">
        <v>3123</v>
      </c>
      <c r="C2224" s="20">
        <v>5951</v>
      </c>
      <c r="D2224" t="s">
        <v>6193</v>
      </c>
      <c r="E2224" s="10" t="s">
        <v>8302</v>
      </c>
      <c r="F2224" s="10" t="s">
        <v>6459</v>
      </c>
    </row>
    <row r="2225" spans="1:6" x14ac:dyDescent="0.25">
      <c r="A2225" t="s">
        <v>4072</v>
      </c>
      <c r="B2225" t="s">
        <v>3123</v>
      </c>
      <c r="C2225" s="20"/>
      <c r="D2225" t="s">
        <v>12104</v>
      </c>
      <c r="E2225" s="10" t="s">
        <v>12104</v>
      </c>
      <c r="F2225" s="10" t="s">
        <v>12104</v>
      </c>
    </row>
    <row r="2226" spans="1:6" x14ac:dyDescent="0.25">
      <c r="A2226" t="s">
        <v>1644</v>
      </c>
      <c r="B2226" t="s">
        <v>3124</v>
      </c>
      <c r="C2226" s="20">
        <v>2540</v>
      </c>
      <c r="D2226" t="s">
        <v>6194</v>
      </c>
      <c r="E2226" s="10" t="s">
        <v>4241</v>
      </c>
      <c r="F2226" s="10" t="s">
        <v>10787</v>
      </c>
    </row>
    <row r="2227" spans="1:6" x14ac:dyDescent="0.25">
      <c r="A2227" t="s">
        <v>1645</v>
      </c>
      <c r="B2227" t="s">
        <v>3123</v>
      </c>
      <c r="C2227" s="20">
        <v>4216</v>
      </c>
      <c r="D2227" t="s">
        <v>6195</v>
      </c>
      <c r="E2227" s="10" t="s">
        <v>8303</v>
      </c>
      <c r="F2227" s="10" t="s">
        <v>10788</v>
      </c>
    </row>
    <row r="2228" spans="1:6" x14ac:dyDescent="0.25">
      <c r="A2228" t="s">
        <v>1646</v>
      </c>
      <c r="B2228" t="s">
        <v>3123</v>
      </c>
      <c r="C2228" s="20">
        <v>4283</v>
      </c>
      <c r="D2228" t="s">
        <v>4674</v>
      </c>
      <c r="E2228" s="10" t="s">
        <v>6698</v>
      </c>
      <c r="F2228" s="10" t="s">
        <v>10789</v>
      </c>
    </row>
    <row r="2229" spans="1:6" x14ac:dyDescent="0.25">
      <c r="A2229" t="s">
        <v>1679</v>
      </c>
      <c r="B2229" t="s">
        <v>3124</v>
      </c>
      <c r="C2229" s="20">
        <v>80</v>
      </c>
      <c r="D2229" t="s">
        <v>6196</v>
      </c>
      <c r="E2229" s="10" t="s">
        <v>4241</v>
      </c>
      <c r="F2229" s="10" t="s">
        <v>10790</v>
      </c>
    </row>
    <row r="2230" spans="1:6" x14ac:dyDescent="0.25">
      <c r="A2230" t="s">
        <v>1680</v>
      </c>
      <c r="B2230" t="s">
        <v>3123</v>
      </c>
      <c r="C2230" s="20">
        <v>4883</v>
      </c>
      <c r="D2230" t="s">
        <v>6197</v>
      </c>
      <c r="E2230" s="10" t="s">
        <v>8067</v>
      </c>
      <c r="F2230" s="10" t="s">
        <v>10791</v>
      </c>
    </row>
    <row r="2231" spans="1:6" x14ac:dyDescent="0.25">
      <c r="A2231" t="s">
        <v>1647</v>
      </c>
      <c r="B2231" t="s">
        <v>3123</v>
      </c>
      <c r="C2231" s="20">
        <v>6966</v>
      </c>
      <c r="D2231" t="s">
        <v>6198</v>
      </c>
      <c r="E2231" s="10" t="s">
        <v>8304</v>
      </c>
      <c r="F2231" s="10" t="s">
        <v>10792</v>
      </c>
    </row>
    <row r="2232" spans="1:6" x14ac:dyDescent="0.25">
      <c r="A2232" t="s">
        <v>1648</v>
      </c>
      <c r="B2232" t="s">
        <v>3123</v>
      </c>
      <c r="C2232" s="20">
        <v>3115</v>
      </c>
      <c r="D2232" t="s">
        <v>6199</v>
      </c>
      <c r="E2232" s="10" t="s">
        <v>8305</v>
      </c>
      <c r="F2232" s="10" t="s">
        <v>10793</v>
      </c>
    </row>
    <row r="2233" spans="1:6" x14ac:dyDescent="0.25">
      <c r="A2233" t="s">
        <v>1649</v>
      </c>
      <c r="B2233" t="s">
        <v>3123</v>
      </c>
      <c r="C2233" s="20">
        <v>1902</v>
      </c>
      <c r="D2233" t="s">
        <v>6200</v>
      </c>
      <c r="E2233" s="10" t="s">
        <v>8306</v>
      </c>
      <c r="F2233" s="10" t="s">
        <v>10794</v>
      </c>
    </row>
    <row r="2234" spans="1:6" x14ac:dyDescent="0.25">
      <c r="A2234" t="s">
        <v>3610</v>
      </c>
      <c r="B2234" t="s">
        <v>3124</v>
      </c>
      <c r="C2234" s="20">
        <v>88</v>
      </c>
      <c r="D2234" t="s">
        <v>6201</v>
      </c>
      <c r="E2234" s="10" t="s">
        <v>4241</v>
      </c>
      <c r="F2234" s="10" t="s">
        <v>10795</v>
      </c>
    </row>
    <row r="2235" spans="1:6" x14ac:dyDescent="0.25">
      <c r="A2235" t="s">
        <v>1650</v>
      </c>
      <c r="B2235" t="s">
        <v>3123</v>
      </c>
      <c r="C2235" s="20">
        <v>3030</v>
      </c>
      <c r="D2235" t="s">
        <v>6202</v>
      </c>
      <c r="E2235" s="10" t="s">
        <v>8307</v>
      </c>
      <c r="F2235" s="10" t="s">
        <v>10796</v>
      </c>
    </row>
    <row r="2236" spans="1:6" x14ac:dyDescent="0.25">
      <c r="A2236" t="s">
        <v>1651</v>
      </c>
      <c r="B2236" t="s">
        <v>3123</v>
      </c>
      <c r="C2236" s="20">
        <v>2997</v>
      </c>
      <c r="D2236" t="s">
        <v>6203</v>
      </c>
      <c r="E2236" s="10" t="s">
        <v>8308</v>
      </c>
      <c r="F2236" s="10" t="s">
        <v>10797</v>
      </c>
    </row>
    <row r="2237" spans="1:6" x14ac:dyDescent="0.25">
      <c r="A2237" t="s">
        <v>3611</v>
      </c>
      <c r="B2237" t="s">
        <v>3123</v>
      </c>
      <c r="C2237" s="20">
        <v>1913</v>
      </c>
      <c r="D2237" t="s">
        <v>6204</v>
      </c>
      <c r="E2237" s="10" t="s">
        <v>8309</v>
      </c>
      <c r="F2237" s="10" t="s">
        <v>9603</v>
      </c>
    </row>
    <row r="2238" spans="1:6" x14ac:dyDescent="0.25">
      <c r="A2238" t="s">
        <v>1652</v>
      </c>
      <c r="B2238" t="s">
        <v>3123</v>
      </c>
      <c r="C2238" s="20">
        <v>3131</v>
      </c>
      <c r="D2238" t="s">
        <v>5333</v>
      </c>
      <c r="E2238" s="10" t="s">
        <v>5398</v>
      </c>
      <c r="F2238" s="10" t="s">
        <v>10798</v>
      </c>
    </row>
    <row r="2239" spans="1:6" x14ac:dyDescent="0.25">
      <c r="A2239" t="s">
        <v>1653</v>
      </c>
      <c r="B2239" t="s">
        <v>3123</v>
      </c>
      <c r="C2239" s="20">
        <v>921</v>
      </c>
      <c r="D2239" t="s">
        <v>6205</v>
      </c>
      <c r="E2239" s="10" t="s">
        <v>8310</v>
      </c>
      <c r="F2239" s="10" t="s">
        <v>10799</v>
      </c>
    </row>
    <row r="2240" spans="1:6" x14ac:dyDescent="0.25">
      <c r="A2240" t="s">
        <v>1654</v>
      </c>
      <c r="B2240" t="s">
        <v>3123</v>
      </c>
      <c r="C2240" s="20">
        <v>4118</v>
      </c>
      <c r="D2240" t="s">
        <v>6206</v>
      </c>
      <c r="E2240" s="10" t="s">
        <v>7374</v>
      </c>
      <c r="F2240" s="10" t="s">
        <v>4375</v>
      </c>
    </row>
    <row r="2241" spans="1:6" x14ac:dyDescent="0.25">
      <c r="A2241" t="s">
        <v>4073</v>
      </c>
      <c r="B2241" t="s">
        <v>3123</v>
      </c>
      <c r="C2241" s="20">
        <v>243</v>
      </c>
      <c r="D2241" t="s">
        <v>12104</v>
      </c>
      <c r="E2241" s="10" t="s">
        <v>12104</v>
      </c>
      <c r="F2241" s="10" t="s">
        <v>12104</v>
      </c>
    </row>
    <row r="2242" spans="1:6" x14ac:dyDescent="0.25">
      <c r="A2242" t="s">
        <v>4074</v>
      </c>
      <c r="B2242" t="s">
        <v>3123</v>
      </c>
      <c r="C2242" s="20">
        <v>204</v>
      </c>
      <c r="D2242" t="s">
        <v>12104</v>
      </c>
      <c r="E2242" s="10" t="s">
        <v>12104</v>
      </c>
      <c r="F2242" s="10" t="s">
        <v>12104</v>
      </c>
    </row>
    <row r="2243" spans="1:6" x14ac:dyDescent="0.25">
      <c r="A2243" t="s">
        <v>4075</v>
      </c>
      <c r="B2243" t="s">
        <v>3123</v>
      </c>
      <c r="C2243" s="20">
        <v>155</v>
      </c>
      <c r="D2243" t="s">
        <v>12104</v>
      </c>
      <c r="E2243" s="10" t="s">
        <v>12104</v>
      </c>
      <c r="F2243" s="10" t="s">
        <v>12104</v>
      </c>
    </row>
    <row r="2244" spans="1:6" x14ac:dyDescent="0.25">
      <c r="A2244" t="s">
        <v>3612</v>
      </c>
      <c r="B2244" t="s">
        <v>3123</v>
      </c>
      <c r="C2244" s="20">
        <v>340</v>
      </c>
      <c r="D2244" t="s">
        <v>6207</v>
      </c>
      <c r="E2244" s="10" t="s">
        <v>8311</v>
      </c>
      <c r="F2244" s="10" t="s">
        <v>10800</v>
      </c>
    </row>
    <row r="2245" spans="1:6" x14ac:dyDescent="0.25">
      <c r="A2245" t="s">
        <v>4076</v>
      </c>
      <c r="B2245" t="s">
        <v>3123</v>
      </c>
      <c r="C2245" s="20"/>
      <c r="D2245" t="s">
        <v>12104</v>
      </c>
      <c r="E2245" s="10" t="s">
        <v>12104</v>
      </c>
      <c r="F2245" s="10" t="s">
        <v>12104</v>
      </c>
    </row>
    <row r="2246" spans="1:6" x14ac:dyDescent="0.25">
      <c r="A2246" t="s">
        <v>1655</v>
      </c>
      <c r="B2246" t="s">
        <v>3123</v>
      </c>
      <c r="C2246" s="20">
        <v>1997</v>
      </c>
      <c r="D2246" t="s">
        <v>6208</v>
      </c>
      <c r="E2246" s="10" t="s">
        <v>8312</v>
      </c>
      <c r="F2246" s="10" t="s">
        <v>9569</v>
      </c>
    </row>
    <row r="2247" spans="1:6" x14ac:dyDescent="0.25">
      <c r="A2247" t="s">
        <v>1656</v>
      </c>
      <c r="B2247" t="s">
        <v>3123</v>
      </c>
      <c r="C2247" s="20">
        <v>5639</v>
      </c>
      <c r="D2247" t="s">
        <v>6209</v>
      </c>
      <c r="E2247" s="10" t="s">
        <v>8313</v>
      </c>
      <c r="F2247" s="10" t="s">
        <v>10801</v>
      </c>
    </row>
    <row r="2248" spans="1:6" x14ac:dyDescent="0.25">
      <c r="A2248" t="s">
        <v>4077</v>
      </c>
      <c r="B2248" t="s">
        <v>3124</v>
      </c>
      <c r="C2248" s="20"/>
      <c r="D2248" t="s">
        <v>12104</v>
      </c>
      <c r="E2248" s="10" t="s">
        <v>12104</v>
      </c>
      <c r="F2248" s="10" t="s">
        <v>12104</v>
      </c>
    </row>
    <row r="2249" spans="1:6" x14ac:dyDescent="0.25">
      <c r="A2249" t="s">
        <v>1657</v>
      </c>
      <c r="B2249" t="s">
        <v>3123</v>
      </c>
      <c r="C2249" s="20">
        <v>6912</v>
      </c>
      <c r="D2249" t="s">
        <v>6210</v>
      </c>
      <c r="E2249" s="10" t="s">
        <v>8314</v>
      </c>
      <c r="F2249" s="10" t="s">
        <v>10802</v>
      </c>
    </row>
    <row r="2250" spans="1:6" x14ac:dyDescent="0.25">
      <c r="A2250" t="s">
        <v>1658</v>
      </c>
      <c r="B2250" t="s">
        <v>3123</v>
      </c>
      <c r="C2250" s="20">
        <v>1243</v>
      </c>
      <c r="D2250" t="s">
        <v>6211</v>
      </c>
      <c r="E2250" s="10" t="s">
        <v>4241</v>
      </c>
      <c r="F2250" s="10" t="s">
        <v>10803</v>
      </c>
    </row>
    <row r="2251" spans="1:6" x14ac:dyDescent="0.25">
      <c r="A2251" t="s">
        <v>1659</v>
      </c>
      <c r="B2251" t="s">
        <v>3123</v>
      </c>
      <c r="C2251" s="20">
        <v>1760</v>
      </c>
      <c r="D2251" t="s">
        <v>5739</v>
      </c>
      <c r="E2251" s="10" t="s">
        <v>4860</v>
      </c>
      <c r="F2251" s="10" t="s">
        <v>5114</v>
      </c>
    </row>
    <row r="2252" spans="1:6" x14ac:dyDescent="0.25">
      <c r="A2252" t="s">
        <v>1660</v>
      </c>
      <c r="B2252" t="s">
        <v>3124</v>
      </c>
      <c r="C2252" s="20">
        <v>90</v>
      </c>
      <c r="D2252" t="s">
        <v>6212</v>
      </c>
      <c r="E2252" s="10" t="s">
        <v>4241</v>
      </c>
      <c r="F2252" s="10" t="s">
        <v>10804</v>
      </c>
    </row>
    <row r="2253" spans="1:6" x14ac:dyDescent="0.25">
      <c r="A2253" t="s">
        <v>1661</v>
      </c>
      <c r="B2253" t="s">
        <v>3123</v>
      </c>
      <c r="C2253" s="20">
        <v>6663</v>
      </c>
      <c r="D2253" t="s">
        <v>6213</v>
      </c>
      <c r="E2253" s="10" t="s">
        <v>8315</v>
      </c>
      <c r="F2253" s="10" t="s">
        <v>10744</v>
      </c>
    </row>
    <row r="2254" spans="1:6" x14ac:dyDescent="0.25">
      <c r="A2254" t="s">
        <v>1662</v>
      </c>
      <c r="B2254" t="s">
        <v>3123</v>
      </c>
      <c r="C2254" s="20">
        <v>770</v>
      </c>
      <c r="D2254" t="s">
        <v>4251</v>
      </c>
      <c r="E2254" s="10" t="s">
        <v>8316</v>
      </c>
      <c r="F2254" s="10" t="s">
        <v>10805</v>
      </c>
    </row>
    <row r="2255" spans="1:6" x14ac:dyDescent="0.25">
      <c r="A2255" t="s">
        <v>1663</v>
      </c>
      <c r="B2255" t="s">
        <v>3124</v>
      </c>
      <c r="C2255" s="20">
        <v>21046</v>
      </c>
      <c r="D2255" t="s">
        <v>6214</v>
      </c>
      <c r="E2255" s="10" t="s">
        <v>4241</v>
      </c>
      <c r="F2255" s="10" t="s">
        <v>10806</v>
      </c>
    </row>
    <row r="2256" spans="1:6" x14ac:dyDescent="0.25">
      <c r="A2256" t="s">
        <v>4078</v>
      </c>
      <c r="B2256" t="s">
        <v>3124</v>
      </c>
      <c r="C2256" s="20">
        <v>7390</v>
      </c>
      <c r="D2256" t="s">
        <v>12104</v>
      </c>
      <c r="E2256" s="10" t="s">
        <v>12104</v>
      </c>
      <c r="F2256" s="10" t="s">
        <v>12104</v>
      </c>
    </row>
    <row r="2257" spans="1:6" x14ac:dyDescent="0.25">
      <c r="A2257" t="s">
        <v>1664</v>
      </c>
      <c r="B2257" t="s">
        <v>3123</v>
      </c>
      <c r="C2257" s="20">
        <v>28657</v>
      </c>
      <c r="D2257" t="s">
        <v>6215</v>
      </c>
      <c r="E2257" s="10" t="s">
        <v>5151</v>
      </c>
      <c r="F2257" s="10" t="s">
        <v>10807</v>
      </c>
    </row>
    <row r="2258" spans="1:6" x14ac:dyDescent="0.25">
      <c r="A2258" t="s">
        <v>1665</v>
      </c>
      <c r="B2258" t="s">
        <v>3124</v>
      </c>
      <c r="C2258" s="20">
        <v>67</v>
      </c>
      <c r="D2258" t="s">
        <v>6216</v>
      </c>
      <c r="E2258" s="10" t="s">
        <v>4241</v>
      </c>
      <c r="F2258" s="10" t="s">
        <v>10808</v>
      </c>
    </row>
    <row r="2259" spans="1:6" x14ac:dyDescent="0.25">
      <c r="A2259" t="s">
        <v>1666</v>
      </c>
      <c r="B2259" t="s">
        <v>3123</v>
      </c>
      <c r="C2259" s="20">
        <v>3871</v>
      </c>
      <c r="D2259" t="s">
        <v>6217</v>
      </c>
      <c r="E2259" s="10" t="s">
        <v>8317</v>
      </c>
      <c r="F2259" s="10" t="s">
        <v>9681</v>
      </c>
    </row>
    <row r="2260" spans="1:6" x14ac:dyDescent="0.25">
      <c r="A2260" t="s">
        <v>1667</v>
      </c>
      <c r="B2260" t="s">
        <v>3123</v>
      </c>
      <c r="C2260" s="20">
        <v>17165</v>
      </c>
      <c r="D2260" t="s">
        <v>6218</v>
      </c>
      <c r="E2260" s="10" t="s">
        <v>8318</v>
      </c>
      <c r="F2260" s="10" t="s">
        <v>10809</v>
      </c>
    </row>
    <row r="2261" spans="1:6" x14ac:dyDescent="0.25">
      <c r="A2261" t="s">
        <v>1668</v>
      </c>
      <c r="B2261" t="s">
        <v>3123</v>
      </c>
      <c r="C2261" s="20">
        <v>11926</v>
      </c>
      <c r="D2261" t="s">
        <v>6219</v>
      </c>
      <c r="E2261" s="10" t="s">
        <v>7850</v>
      </c>
      <c r="F2261" s="10" t="s">
        <v>10810</v>
      </c>
    </row>
    <row r="2262" spans="1:6" x14ac:dyDescent="0.25">
      <c r="A2262" t="s">
        <v>1669</v>
      </c>
      <c r="B2262" t="s">
        <v>3123</v>
      </c>
      <c r="C2262" s="20">
        <v>584</v>
      </c>
      <c r="D2262" t="s">
        <v>6220</v>
      </c>
      <c r="E2262" s="10" t="s">
        <v>5844</v>
      </c>
      <c r="F2262" s="10" t="s">
        <v>10811</v>
      </c>
    </row>
    <row r="2263" spans="1:6" x14ac:dyDescent="0.25">
      <c r="A2263" t="s">
        <v>1670</v>
      </c>
      <c r="B2263" t="s">
        <v>3123</v>
      </c>
      <c r="C2263" s="20">
        <v>7382</v>
      </c>
      <c r="D2263" t="s">
        <v>6221</v>
      </c>
      <c r="E2263" s="10" t="s">
        <v>8319</v>
      </c>
      <c r="F2263" s="10" t="s">
        <v>10607</v>
      </c>
    </row>
    <row r="2264" spans="1:6" x14ac:dyDescent="0.25">
      <c r="A2264" t="s">
        <v>1671</v>
      </c>
      <c r="B2264" t="s">
        <v>3123</v>
      </c>
      <c r="C2264" s="20">
        <v>738</v>
      </c>
      <c r="D2264" t="s">
        <v>5549</v>
      </c>
      <c r="E2264" s="10" t="s">
        <v>8320</v>
      </c>
      <c r="F2264" s="10" t="s">
        <v>10812</v>
      </c>
    </row>
    <row r="2265" spans="1:6" x14ac:dyDescent="0.25">
      <c r="A2265" t="s">
        <v>1672</v>
      </c>
      <c r="B2265" t="s">
        <v>3123</v>
      </c>
      <c r="C2265" s="20">
        <v>3044</v>
      </c>
      <c r="D2265" t="s">
        <v>6222</v>
      </c>
      <c r="E2265" s="10" t="s">
        <v>8321</v>
      </c>
      <c r="F2265" s="10" t="s">
        <v>10813</v>
      </c>
    </row>
    <row r="2266" spans="1:6" x14ac:dyDescent="0.25">
      <c r="A2266" t="s">
        <v>1673</v>
      </c>
      <c r="B2266" t="s">
        <v>3123</v>
      </c>
      <c r="C2266" s="20">
        <v>2036</v>
      </c>
      <c r="D2266" t="s">
        <v>6223</v>
      </c>
      <c r="E2266" s="10" t="s">
        <v>8322</v>
      </c>
      <c r="F2266" s="10" t="s">
        <v>10814</v>
      </c>
    </row>
    <row r="2267" spans="1:6" x14ac:dyDescent="0.25">
      <c r="A2267" t="s">
        <v>3613</v>
      </c>
      <c r="B2267" t="s">
        <v>3123</v>
      </c>
      <c r="C2267" s="20">
        <v>48</v>
      </c>
      <c r="D2267" t="s">
        <v>6224</v>
      </c>
      <c r="E2267" s="10" t="s">
        <v>8323</v>
      </c>
      <c r="F2267" s="10" t="s">
        <v>10815</v>
      </c>
    </row>
    <row r="2268" spans="1:6" x14ac:dyDescent="0.25">
      <c r="A2268" t="s">
        <v>1674</v>
      </c>
      <c r="B2268" t="s">
        <v>3123</v>
      </c>
      <c r="C2268" s="20">
        <v>34016</v>
      </c>
      <c r="D2268" t="s">
        <v>6225</v>
      </c>
      <c r="E2268" s="10" t="s">
        <v>5467</v>
      </c>
      <c r="F2268" s="10" t="s">
        <v>10816</v>
      </c>
    </row>
    <row r="2269" spans="1:6" x14ac:dyDescent="0.25">
      <c r="A2269" t="s">
        <v>3614</v>
      </c>
      <c r="B2269" t="s">
        <v>3123</v>
      </c>
      <c r="C2269" s="20">
        <v>36</v>
      </c>
      <c r="D2269" t="s">
        <v>6226</v>
      </c>
      <c r="E2269" s="10" t="s">
        <v>4241</v>
      </c>
      <c r="F2269" s="10" t="s">
        <v>5812</v>
      </c>
    </row>
    <row r="2270" spans="1:6" x14ac:dyDescent="0.25">
      <c r="A2270" t="s">
        <v>1675</v>
      </c>
      <c r="B2270" t="s">
        <v>3124</v>
      </c>
      <c r="C2270" s="20">
        <v>557</v>
      </c>
      <c r="D2270" t="s">
        <v>6227</v>
      </c>
      <c r="E2270" s="10" t="s">
        <v>4241</v>
      </c>
      <c r="F2270" s="10" t="s">
        <v>10817</v>
      </c>
    </row>
    <row r="2271" spans="1:6" x14ac:dyDescent="0.25">
      <c r="A2271" t="s">
        <v>1676</v>
      </c>
      <c r="B2271" t="s">
        <v>3123</v>
      </c>
      <c r="C2271" s="20">
        <v>2220</v>
      </c>
      <c r="D2271" t="s">
        <v>6228</v>
      </c>
      <c r="E2271" s="10" t="s">
        <v>6724</v>
      </c>
      <c r="F2271" s="10" t="s">
        <v>10818</v>
      </c>
    </row>
    <row r="2272" spans="1:6" x14ac:dyDescent="0.25">
      <c r="A2272" t="s">
        <v>1677</v>
      </c>
      <c r="B2272" t="s">
        <v>3123</v>
      </c>
      <c r="C2272" s="20">
        <v>1908</v>
      </c>
      <c r="D2272" t="s">
        <v>6229</v>
      </c>
      <c r="E2272" s="10" t="s">
        <v>8324</v>
      </c>
      <c r="F2272" s="10" t="s">
        <v>10819</v>
      </c>
    </row>
    <row r="2273" spans="1:6" x14ac:dyDescent="0.25">
      <c r="A2273" t="s">
        <v>1678</v>
      </c>
      <c r="B2273" t="s">
        <v>3124</v>
      </c>
      <c r="C2273" s="20">
        <v>305</v>
      </c>
      <c r="D2273" t="s">
        <v>6230</v>
      </c>
      <c r="E2273" s="10" t="s">
        <v>4241</v>
      </c>
      <c r="F2273" s="10" t="s">
        <v>10820</v>
      </c>
    </row>
    <row r="2274" spans="1:6" x14ac:dyDescent="0.25">
      <c r="A2274" t="s">
        <v>3615</v>
      </c>
      <c r="B2274" t="s">
        <v>3123</v>
      </c>
      <c r="C2274" s="20">
        <v>1693</v>
      </c>
      <c r="D2274" t="s">
        <v>6231</v>
      </c>
      <c r="E2274" s="10" t="s">
        <v>8325</v>
      </c>
      <c r="F2274" s="10" t="s">
        <v>10821</v>
      </c>
    </row>
    <row r="2275" spans="1:6" x14ac:dyDescent="0.25">
      <c r="A2275" t="s">
        <v>1681</v>
      </c>
      <c r="B2275" t="s">
        <v>3124</v>
      </c>
      <c r="C2275" s="20">
        <v>578</v>
      </c>
      <c r="D2275" t="s">
        <v>6232</v>
      </c>
      <c r="E2275" s="10" t="s">
        <v>4241</v>
      </c>
      <c r="F2275" s="10" t="s">
        <v>10822</v>
      </c>
    </row>
    <row r="2276" spans="1:6" x14ac:dyDescent="0.25">
      <c r="A2276" t="s">
        <v>1682</v>
      </c>
      <c r="B2276" t="s">
        <v>3123</v>
      </c>
      <c r="C2276" s="20">
        <v>1282</v>
      </c>
      <c r="D2276" t="s">
        <v>6233</v>
      </c>
      <c r="E2276" s="10" t="s">
        <v>8326</v>
      </c>
      <c r="F2276" s="10" t="s">
        <v>10823</v>
      </c>
    </row>
    <row r="2277" spans="1:6" x14ac:dyDescent="0.25">
      <c r="A2277" t="s">
        <v>1683</v>
      </c>
      <c r="B2277" t="s">
        <v>3123</v>
      </c>
      <c r="C2277" s="20">
        <v>4419</v>
      </c>
      <c r="D2277" t="s">
        <v>6234</v>
      </c>
      <c r="E2277" s="10" t="s">
        <v>5129</v>
      </c>
      <c r="F2277" s="10" t="s">
        <v>10824</v>
      </c>
    </row>
    <row r="2278" spans="1:6" x14ac:dyDescent="0.25">
      <c r="A2278" t="s">
        <v>3616</v>
      </c>
      <c r="B2278" t="s">
        <v>3124</v>
      </c>
      <c r="C2278" s="20">
        <v>39</v>
      </c>
      <c r="D2278" t="s">
        <v>6235</v>
      </c>
      <c r="E2278" s="10" t="s">
        <v>4241</v>
      </c>
      <c r="F2278" s="10" t="s">
        <v>10825</v>
      </c>
    </row>
    <row r="2279" spans="1:6" x14ac:dyDescent="0.25">
      <c r="A2279" t="s">
        <v>1684</v>
      </c>
      <c r="B2279" t="s">
        <v>3123</v>
      </c>
      <c r="C2279" s="20">
        <v>527</v>
      </c>
      <c r="D2279" t="s">
        <v>6236</v>
      </c>
      <c r="E2279" s="10" t="s">
        <v>4241</v>
      </c>
      <c r="F2279" s="10" t="s">
        <v>10826</v>
      </c>
    </row>
    <row r="2280" spans="1:6" x14ac:dyDescent="0.25">
      <c r="A2280" t="s">
        <v>4079</v>
      </c>
      <c r="B2280" t="s">
        <v>3124</v>
      </c>
      <c r="C2280" s="20"/>
      <c r="D2280" t="s">
        <v>12104</v>
      </c>
      <c r="E2280" s="10" t="s">
        <v>12104</v>
      </c>
      <c r="F2280" s="10" t="s">
        <v>12104</v>
      </c>
    </row>
    <row r="2281" spans="1:6" x14ac:dyDescent="0.25">
      <c r="A2281" t="s">
        <v>1685</v>
      </c>
      <c r="B2281" t="s">
        <v>3123</v>
      </c>
      <c r="C2281" s="20">
        <v>1109</v>
      </c>
      <c r="D2281" t="s">
        <v>6237</v>
      </c>
      <c r="E2281" s="10" t="s">
        <v>8327</v>
      </c>
      <c r="F2281" s="10" t="s">
        <v>10827</v>
      </c>
    </row>
    <row r="2282" spans="1:6" x14ac:dyDescent="0.25">
      <c r="A2282" t="s">
        <v>1686</v>
      </c>
      <c r="B2282" t="s">
        <v>3123</v>
      </c>
      <c r="C2282" s="20">
        <v>620</v>
      </c>
      <c r="D2282" t="s">
        <v>6238</v>
      </c>
      <c r="E2282" s="10" t="s">
        <v>8328</v>
      </c>
      <c r="F2282" s="10" t="s">
        <v>10828</v>
      </c>
    </row>
    <row r="2283" spans="1:6" x14ac:dyDescent="0.25">
      <c r="A2283" t="s">
        <v>3617</v>
      </c>
      <c r="B2283" t="s">
        <v>3123</v>
      </c>
      <c r="C2283" s="20">
        <v>1704</v>
      </c>
      <c r="D2283" t="s">
        <v>6239</v>
      </c>
      <c r="E2283" s="10" t="s">
        <v>8329</v>
      </c>
      <c r="F2283" s="10" t="s">
        <v>7902</v>
      </c>
    </row>
    <row r="2284" spans="1:6" x14ac:dyDescent="0.25">
      <c r="A2284" t="s">
        <v>1687</v>
      </c>
      <c r="B2284" t="s">
        <v>3123</v>
      </c>
      <c r="C2284" s="20">
        <v>6571</v>
      </c>
      <c r="D2284" t="s">
        <v>5350</v>
      </c>
      <c r="E2284" s="10" t="s">
        <v>4472</v>
      </c>
      <c r="F2284" s="10" t="s">
        <v>10829</v>
      </c>
    </row>
    <row r="2285" spans="1:6" x14ac:dyDescent="0.25">
      <c r="A2285" t="s">
        <v>1688</v>
      </c>
      <c r="B2285" t="s">
        <v>3123</v>
      </c>
      <c r="C2285" s="20">
        <v>5877</v>
      </c>
      <c r="D2285" t="s">
        <v>6240</v>
      </c>
      <c r="E2285" s="10" t="s">
        <v>5819</v>
      </c>
      <c r="F2285" s="10" t="s">
        <v>10830</v>
      </c>
    </row>
    <row r="2286" spans="1:6" x14ac:dyDescent="0.25">
      <c r="A2286" t="s">
        <v>1689</v>
      </c>
      <c r="B2286" t="s">
        <v>3124</v>
      </c>
      <c r="C2286" s="20">
        <v>2196</v>
      </c>
      <c r="D2286" t="s">
        <v>6241</v>
      </c>
      <c r="E2286" s="10" t="s">
        <v>4241</v>
      </c>
      <c r="F2286" s="10" t="s">
        <v>10831</v>
      </c>
    </row>
    <row r="2287" spans="1:6" x14ac:dyDescent="0.25">
      <c r="A2287" t="s">
        <v>1690</v>
      </c>
      <c r="B2287" t="s">
        <v>3124</v>
      </c>
      <c r="C2287" s="20">
        <v>100</v>
      </c>
      <c r="D2287" t="s">
        <v>6242</v>
      </c>
      <c r="E2287" s="10" t="s">
        <v>4241</v>
      </c>
      <c r="F2287" s="10" t="s">
        <v>10832</v>
      </c>
    </row>
    <row r="2288" spans="1:6" x14ac:dyDescent="0.25">
      <c r="A2288" t="s">
        <v>1691</v>
      </c>
      <c r="B2288" t="s">
        <v>3123</v>
      </c>
      <c r="C2288" s="20">
        <v>2102</v>
      </c>
      <c r="D2288" t="s">
        <v>5340</v>
      </c>
      <c r="E2288" s="10" t="s">
        <v>8330</v>
      </c>
      <c r="F2288" s="10" t="s">
        <v>10833</v>
      </c>
    </row>
    <row r="2289" spans="1:6" x14ac:dyDescent="0.25">
      <c r="A2289" t="s">
        <v>3618</v>
      </c>
      <c r="B2289" t="s">
        <v>3124</v>
      </c>
      <c r="C2289" s="20">
        <v>75</v>
      </c>
      <c r="D2289" t="s">
        <v>6243</v>
      </c>
      <c r="E2289" s="10" t="s">
        <v>4241</v>
      </c>
      <c r="F2289" s="10" t="s">
        <v>7760</v>
      </c>
    </row>
    <row r="2290" spans="1:6" x14ac:dyDescent="0.25">
      <c r="A2290" t="s">
        <v>3619</v>
      </c>
      <c r="B2290" t="s">
        <v>3123</v>
      </c>
      <c r="C2290" s="20">
        <v>648</v>
      </c>
      <c r="D2290" t="s">
        <v>6244</v>
      </c>
      <c r="E2290" s="10" t="s">
        <v>8331</v>
      </c>
      <c r="F2290" s="10" t="s">
        <v>10834</v>
      </c>
    </row>
    <row r="2291" spans="1:6" x14ac:dyDescent="0.25">
      <c r="A2291" t="s">
        <v>3620</v>
      </c>
      <c r="B2291" t="s">
        <v>3123</v>
      </c>
      <c r="C2291" s="20">
        <v>332</v>
      </c>
      <c r="D2291" t="s">
        <v>6245</v>
      </c>
      <c r="E2291" s="10" t="s">
        <v>8332</v>
      </c>
      <c r="F2291" s="10" t="s">
        <v>10835</v>
      </c>
    </row>
    <row r="2292" spans="1:6" x14ac:dyDescent="0.25">
      <c r="A2292" t="s">
        <v>3621</v>
      </c>
      <c r="B2292" t="s">
        <v>3123</v>
      </c>
      <c r="C2292" s="20">
        <v>127</v>
      </c>
      <c r="D2292" t="s">
        <v>6246</v>
      </c>
      <c r="E2292" s="10" t="s">
        <v>8333</v>
      </c>
      <c r="F2292" s="10" t="s">
        <v>10836</v>
      </c>
    </row>
    <row r="2293" spans="1:6" x14ac:dyDescent="0.25">
      <c r="A2293" t="s">
        <v>4080</v>
      </c>
      <c r="B2293" t="s">
        <v>3123</v>
      </c>
      <c r="C2293" s="20">
        <v>87</v>
      </c>
      <c r="D2293" t="s">
        <v>12104</v>
      </c>
      <c r="E2293" s="10" t="s">
        <v>12104</v>
      </c>
      <c r="F2293" s="10" t="s">
        <v>12104</v>
      </c>
    </row>
    <row r="2294" spans="1:6" x14ac:dyDescent="0.25">
      <c r="A2294" t="s">
        <v>1692</v>
      </c>
      <c r="B2294" t="s">
        <v>3124</v>
      </c>
      <c r="C2294" s="20">
        <v>1178</v>
      </c>
      <c r="D2294" t="s">
        <v>6247</v>
      </c>
      <c r="E2294" s="10" t="s">
        <v>4241</v>
      </c>
      <c r="F2294" s="10" t="s">
        <v>10837</v>
      </c>
    </row>
    <row r="2295" spans="1:6" x14ac:dyDescent="0.25">
      <c r="A2295" t="s">
        <v>3622</v>
      </c>
      <c r="B2295" t="s">
        <v>3124</v>
      </c>
      <c r="C2295" s="20">
        <v>584</v>
      </c>
      <c r="D2295" t="s">
        <v>6248</v>
      </c>
      <c r="E2295" s="10" t="s">
        <v>4241</v>
      </c>
      <c r="F2295" s="10" t="s">
        <v>7844</v>
      </c>
    </row>
    <row r="2296" spans="1:6" x14ac:dyDescent="0.25">
      <c r="A2296" t="s">
        <v>3623</v>
      </c>
      <c r="B2296" t="s">
        <v>3123</v>
      </c>
      <c r="C2296" s="20">
        <v>11032</v>
      </c>
      <c r="D2296" t="s">
        <v>6249</v>
      </c>
      <c r="E2296" s="10" t="s">
        <v>7551</v>
      </c>
      <c r="F2296" s="10" t="s">
        <v>10838</v>
      </c>
    </row>
    <row r="2297" spans="1:6" x14ac:dyDescent="0.25">
      <c r="A2297" t="s">
        <v>1693</v>
      </c>
      <c r="B2297" t="s">
        <v>3123</v>
      </c>
      <c r="C2297" s="20">
        <v>2510</v>
      </c>
      <c r="D2297" t="s">
        <v>6250</v>
      </c>
      <c r="E2297" s="10" t="s">
        <v>8334</v>
      </c>
      <c r="F2297" s="10" t="s">
        <v>10839</v>
      </c>
    </row>
    <row r="2298" spans="1:6" x14ac:dyDescent="0.25">
      <c r="A2298" t="s">
        <v>1694</v>
      </c>
      <c r="B2298" t="s">
        <v>3124</v>
      </c>
      <c r="C2298" s="20">
        <v>1149</v>
      </c>
      <c r="D2298" t="s">
        <v>6251</v>
      </c>
      <c r="E2298" s="10" t="s">
        <v>4241</v>
      </c>
      <c r="F2298" s="10" t="s">
        <v>10840</v>
      </c>
    </row>
    <row r="2299" spans="1:6" x14ac:dyDescent="0.25">
      <c r="A2299" t="s">
        <v>1695</v>
      </c>
      <c r="B2299" t="s">
        <v>3123</v>
      </c>
      <c r="C2299" s="20">
        <v>812</v>
      </c>
      <c r="D2299" t="s">
        <v>6252</v>
      </c>
      <c r="E2299" s="10" t="s">
        <v>8335</v>
      </c>
      <c r="F2299" s="10" t="s">
        <v>10841</v>
      </c>
    </row>
    <row r="2300" spans="1:6" x14ac:dyDescent="0.25">
      <c r="A2300" t="s">
        <v>1696</v>
      </c>
      <c r="B2300" t="s">
        <v>3124</v>
      </c>
      <c r="C2300" s="20">
        <v>1123</v>
      </c>
      <c r="D2300" t="s">
        <v>6253</v>
      </c>
      <c r="E2300" s="10" t="s">
        <v>4241</v>
      </c>
      <c r="F2300" s="10" t="s">
        <v>10842</v>
      </c>
    </row>
    <row r="2301" spans="1:6" x14ac:dyDescent="0.25">
      <c r="A2301" t="s">
        <v>1697</v>
      </c>
      <c r="B2301" t="s">
        <v>3123</v>
      </c>
      <c r="C2301" s="20">
        <v>2729</v>
      </c>
      <c r="D2301" t="s">
        <v>6254</v>
      </c>
      <c r="E2301" s="10" t="s">
        <v>8336</v>
      </c>
      <c r="F2301" s="10" t="s">
        <v>10843</v>
      </c>
    </row>
    <row r="2302" spans="1:6" x14ac:dyDescent="0.25">
      <c r="A2302" t="s">
        <v>1698</v>
      </c>
      <c r="B2302" t="s">
        <v>3123</v>
      </c>
      <c r="C2302" s="20">
        <v>1703</v>
      </c>
      <c r="D2302" t="s">
        <v>6255</v>
      </c>
      <c r="E2302" s="10" t="s">
        <v>8028</v>
      </c>
      <c r="F2302" s="10" t="s">
        <v>10844</v>
      </c>
    </row>
    <row r="2303" spans="1:6" x14ac:dyDescent="0.25">
      <c r="A2303" t="s">
        <v>4081</v>
      </c>
      <c r="B2303" t="s">
        <v>3124</v>
      </c>
      <c r="C2303" s="20"/>
      <c r="D2303" t="s">
        <v>12104</v>
      </c>
      <c r="E2303" s="10" t="s">
        <v>12104</v>
      </c>
      <c r="F2303" s="10" t="s">
        <v>12104</v>
      </c>
    </row>
    <row r="2304" spans="1:6" x14ac:dyDescent="0.25">
      <c r="A2304" t="s">
        <v>1699</v>
      </c>
      <c r="B2304" t="s">
        <v>3123</v>
      </c>
      <c r="C2304" s="20">
        <v>7868</v>
      </c>
      <c r="D2304" t="s">
        <v>6256</v>
      </c>
      <c r="E2304" s="10" t="s">
        <v>4752</v>
      </c>
      <c r="F2304" s="10" t="s">
        <v>10845</v>
      </c>
    </row>
    <row r="2305" spans="1:6" x14ac:dyDescent="0.25">
      <c r="A2305" t="s">
        <v>1700</v>
      </c>
      <c r="B2305" t="s">
        <v>3124</v>
      </c>
      <c r="C2305" s="20">
        <v>19485</v>
      </c>
      <c r="D2305" t="s">
        <v>6257</v>
      </c>
      <c r="E2305" s="10" t="s">
        <v>4241</v>
      </c>
      <c r="F2305" s="10" t="s">
        <v>10846</v>
      </c>
    </row>
    <row r="2306" spans="1:6" x14ac:dyDescent="0.25">
      <c r="A2306" t="s">
        <v>3624</v>
      </c>
      <c r="B2306" t="s">
        <v>3124</v>
      </c>
      <c r="C2306" s="20">
        <v>3184</v>
      </c>
      <c r="D2306" t="s">
        <v>6258</v>
      </c>
      <c r="E2306" s="10" t="s">
        <v>4241</v>
      </c>
      <c r="F2306" s="10" t="s">
        <v>10847</v>
      </c>
    </row>
    <row r="2307" spans="1:6" x14ac:dyDescent="0.25">
      <c r="A2307" t="s">
        <v>4082</v>
      </c>
      <c r="B2307" t="s">
        <v>3124</v>
      </c>
      <c r="C2307" s="20"/>
      <c r="D2307" t="s">
        <v>12104</v>
      </c>
      <c r="E2307" s="10" t="s">
        <v>12104</v>
      </c>
      <c r="F2307" s="10" t="s">
        <v>12104</v>
      </c>
    </row>
    <row r="2308" spans="1:6" x14ac:dyDescent="0.25">
      <c r="A2308" t="s">
        <v>1701</v>
      </c>
      <c r="B2308" t="s">
        <v>3123</v>
      </c>
      <c r="C2308" s="20">
        <v>3759</v>
      </c>
      <c r="D2308" t="s">
        <v>6259</v>
      </c>
      <c r="E2308" s="10" t="s">
        <v>8337</v>
      </c>
      <c r="F2308" s="10" t="s">
        <v>10848</v>
      </c>
    </row>
    <row r="2309" spans="1:6" x14ac:dyDescent="0.25">
      <c r="A2309" t="s">
        <v>3625</v>
      </c>
      <c r="B2309" t="s">
        <v>3123</v>
      </c>
      <c r="C2309" s="20">
        <v>41</v>
      </c>
      <c r="D2309" t="s">
        <v>4907</v>
      </c>
      <c r="E2309" s="10" t="s">
        <v>8338</v>
      </c>
      <c r="F2309" s="10" t="s">
        <v>10849</v>
      </c>
    </row>
    <row r="2310" spans="1:6" x14ac:dyDescent="0.25">
      <c r="A2310" t="s">
        <v>1702</v>
      </c>
      <c r="B2310" t="s">
        <v>3124</v>
      </c>
      <c r="C2310" s="20">
        <v>3228</v>
      </c>
      <c r="D2310" t="s">
        <v>6260</v>
      </c>
      <c r="E2310" s="10" t="s">
        <v>4241</v>
      </c>
      <c r="F2310" s="10" t="s">
        <v>10850</v>
      </c>
    </row>
    <row r="2311" spans="1:6" x14ac:dyDescent="0.25">
      <c r="A2311" t="s">
        <v>1703</v>
      </c>
      <c r="B2311" t="s">
        <v>3124</v>
      </c>
      <c r="C2311" s="20">
        <v>1774</v>
      </c>
      <c r="D2311" t="s">
        <v>6261</v>
      </c>
      <c r="E2311" s="10" t="s">
        <v>4241</v>
      </c>
      <c r="F2311" s="10" t="s">
        <v>4829</v>
      </c>
    </row>
    <row r="2312" spans="1:6" x14ac:dyDescent="0.25">
      <c r="A2312" t="s">
        <v>1706</v>
      </c>
      <c r="B2312" t="s">
        <v>3124</v>
      </c>
      <c r="C2312" s="20">
        <v>160</v>
      </c>
      <c r="D2312" t="s">
        <v>6262</v>
      </c>
      <c r="E2312" s="10" t="s">
        <v>4241</v>
      </c>
      <c r="F2312" s="10" t="s">
        <v>10851</v>
      </c>
    </row>
    <row r="2313" spans="1:6" x14ac:dyDescent="0.25">
      <c r="A2313" t="s">
        <v>1704</v>
      </c>
      <c r="B2313" t="s">
        <v>3124</v>
      </c>
      <c r="C2313" s="20">
        <v>1432</v>
      </c>
      <c r="D2313" t="s">
        <v>6263</v>
      </c>
      <c r="E2313" s="10" t="s">
        <v>4241</v>
      </c>
      <c r="F2313" s="10" t="s">
        <v>10852</v>
      </c>
    </row>
    <row r="2314" spans="1:6" x14ac:dyDescent="0.25">
      <c r="A2314" t="s">
        <v>1705</v>
      </c>
      <c r="B2314" t="s">
        <v>3124</v>
      </c>
      <c r="C2314" s="20">
        <v>1818</v>
      </c>
      <c r="D2314" t="s">
        <v>6264</v>
      </c>
      <c r="E2314" s="10" t="s">
        <v>6126</v>
      </c>
      <c r="F2314" s="10" t="s">
        <v>10853</v>
      </c>
    </row>
    <row r="2315" spans="1:6" x14ac:dyDescent="0.25">
      <c r="A2315" t="s">
        <v>1707</v>
      </c>
      <c r="B2315" t="s">
        <v>3124</v>
      </c>
      <c r="C2315" s="20">
        <v>19074</v>
      </c>
      <c r="D2315" t="s">
        <v>6265</v>
      </c>
      <c r="E2315" s="10" t="s">
        <v>4241</v>
      </c>
      <c r="F2315" s="10" t="s">
        <v>10854</v>
      </c>
    </row>
    <row r="2316" spans="1:6" x14ac:dyDescent="0.25">
      <c r="A2316" t="s">
        <v>3626</v>
      </c>
      <c r="B2316" t="s">
        <v>3123</v>
      </c>
      <c r="C2316" s="20">
        <v>181</v>
      </c>
      <c r="D2316" t="s">
        <v>6266</v>
      </c>
      <c r="E2316" s="10" t="s">
        <v>4241</v>
      </c>
      <c r="F2316" s="10" t="s">
        <v>10855</v>
      </c>
    </row>
    <row r="2317" spans="1:6" x14ac:dyDescent="0.25">
      <c r="A2317" t="s">
        <v>1708</v>
      </c>
      <c r="B2317" t="s">
        <v>3123</v>
      </c>
      <c r="C2317" s="20">
        <v>1526</v>
      </c>
      <c r="D2317" t="s">
        <v>6267</v>
      </c>
      <c r="E2317" s="10" t="s">
        <v>5312</v>
      </c>
      <c r="F2317" s="10" t="s">
        <v>10856</v>
      </c>
    </row>
    <row r="2318" spans="1:6" x14ac:dyDescent="0.25">
      <c r="A2318" t="s">
        <v>1709</v>
      </c>
      <c r="B2318" t="s">
        <v>3124</v>
      </c>
      <c r="C2318" s="20">
        <v>2127</v>
      </c>
      <c r="D2318" t="s">
        <v>6268</v>
      </c>
      <c r="E2318" s="10" t="s">
        <v>4241</v>
      </c>
      <c r="F2318" s="10" t="s">
        <v>10857</v>
      </c>
    </row>
    <row r="2319" spans="1:6" x14ac:dyDescent="0.25">
      <c r="A2319" t="s">
        <v>1710</v>
      </c>
      <c r="B2319" t="s">
        <v>3123</v>
      </c>
      <c r="C2319" s="20">
        <v>449</v>
      </c>
      <c r="D2319" t="s">
        <v>5256</v>
      </c>
      <c r="E2319" s="10" t="s">
        <v>4241</v>
      </c>
      <c r="F2319" s="10" t="s">
        <v>10858</v>
      </c>
    </row>
    <row r="2320" spans="1:6" x14ac:dyDescent="0.25">
      <c r="A2320" t="s">
        <v>1711</v>
      </c>
      <c r="B2320" t="s">
        <v>3124</v>
      </c>
      <c r="C2320" s="20">
        <v>159</v>
      </c>
      <c r="D2320" t="s">
        <v>6269</v>
      </c>
      <c r="E2320" s="10" t="s">
        <v>4241</v>
      </c>
      <c r="F2320" s="10" t="s">
        <v>10859</v>
      </c>
    </row>
    <row r="2321" spans="1:6" x14ac:dyDescent="0.25">
      <c r="A2321" t="s">
        <v>1712</v>
      </c>
      <c r="B2321" t="s">
        <v>3124</v>
      </c>
      <c r="C2321" s="20">
        <v>109</v>
      </c>
      <c r="D2321" t="s">
        <v>6270</v>
      </c>
      <c r="E2321" s="10" t="s">
        <v>4241</v>
      </c>
      <c r="F2321" s="10" t="s">
        <v>10860</v>
      </c>
    </row>
    <row r="2322" spans="1:6" x14ac:dyDescent="0.25">
      <c r="A2322" t="s">
        <v>1713</v>
      </c>
      <c r="B2322" t="s">
        <v>3124</v>
      </c>
      <c r="C2322" s="20">
        <v>905</v>
      </c>
      <c r="D2322" t="s">
        <v>6271</v>
      </c>
      <c r="E2322" s="10" t="s">
        <v>4241</v>
      </c>
      <c r="F2322" s="10" t="s">
        <v>10861</v>
      </c>
    </row>
    <row r="2323" spans="1:6" x14ac:dyDescent="0.25">
      <c r="A2323" t="s">
        <v>1714</v>
      </c>
      <c r="B2323" t="s">
        <v>3123</v>
      </c>
      <c r="C2323" s="20">
        <v>13682</v>
      </c>
      <c r="D2323" t="s">
        <v>6272</v>
      </c>
      <c r="E2323" s="10" t="s">
        <v>8339</v>
      </c>
      <c r="F2323" s="10" t="s">
        <v>10862</v>
      </c>
    </row>
    <row r="2324" spans="1:6" x14ac:dyDescent="0.25">
      <c r="A2324" t="s">
        <v>1715</v>
      </c>
      <c r="B2324" t="s">
        <v>3123</v>
      </c>
      <c r="C2324" s="20">
        <v>17687</v>
      </c>
      <c r="D2324" t="s">
        <v>6273</v>
      </c>
      <c r="E2324" s="10" t="s">
        <v>7730</v>
      </c>
      <c r="F2324" s="10" t="s">
        <v>10863</v>
      </c>
    </row>
    <row r="2325" spans="1:6" x14ac:dyDescent="0.25">
      <c r="A2325" t="s">
        <v>1716</v>
      </c>
      <c r="B2325" t="s">
        <v>3123</v>
      </c>
      <c r="C2325" s="20">
        <v>6596</v>
      </c>
      <c r="D2325" t="s">
        <v>6274</v>
      </c>
      <c r="E2325" s="10" t="s">
        <v>6952</v>
      </c>
      <c r="F2325" s="10" t="s">
        <v>10864</v>
      </c>
    </row>
    <row r="2326" spans="1:6" x14ac:dyDescent="0.25">
      <c r="A2326" t="s">
        <v>1717</v>
      </c>
      <c r="B2326" t="s">
        <v>3124</v>
      </c>
      <c r="C2326" s="20">
        <v>1750</v>
      </c>
      <c r="D2326" t="s">
        <v>6275</v>
      </c>
      <c r="E2326" s="10" t="s">
        <v>4241</v>
      </c>
      <c r="F2326" s="10" t="s">
        <v>10865</v>
      </c>
    </row>
    <row r="2327" spans="1:6" x14ac:dyDescent="0.25">
      <c r="A2327" t="s">
        <v>1718</v>
      </c>
      <c r="B2327" t="s">
        <v>3124</v>
      </c>
      <c r="C2327" s="20">
        <v>2919</v>
      </c>
      <c r="D2327" t="s">
        <v>6276</v>
      </c>
      <c r="E2327" s="10" t="s">
        <v>4241</v>
      </c>
      <c r="F2327" s="10" t="s">
        <v>10866</v>
      </c>
    </row>
    <row r="2328" spans="1:6" x14ac:dyDescent="0.25">
      <c r="A2328" t="s">
        <v>1719</v>
      </c>
      <c r="B2328" t="s">
        <v>3124</v>
      </c>
      <c r="C2328" s="20">
        <v>137</v>
      </c>
      <c r="D2328" t="s">
        <v>6277</v>
      </c>
      <c r="E2328" s="10" t="s">
        <v>4241</v>
      </c>
      <c r="F2328" s="10" t="s">
        <v>10867</v>
      </c>
    </row>
    <row r="2329" spans="1:6" x14ac:dyDescent="0.25">
      <c r="A2329" t="s">
        <v>1720</v>
      </c>
      <c r="B2329" t="s">
        <v>3124</v>
      </c>
      <c r="C2329" s="20">
        <v>2143</v>
      </c>
      <c r="D2329" t="s">
        <v>6278</v>
      </c>
      <c r="E2329" s="10" t="s">
        <v>4241</v>
      </c>
      <c r="F2329" s="10" t="s">
        <v>10868</v>
      </c>
    </row>
    <row r="2330" spans="1:6" x14ac:dyDescent="0.25">
      <c r="A2330" t="s">
        <v>1721</v>
      </c>
      <c r="B2330" t="s">
        <v>3123</v>
      </c>
      <c r="C2330" s="20">
        <v>6539</v>
      </c>
      <c r="D2330" t="s">
        <v>5900</v>
      </c>
      <c r="E2330" s="10" t="s">
        <v>8340</v>
      </c>
      <c r="F2330" s="10" t="s">
        <v>4906</v>
      </c>
    </row>
    <row r="2331" spans="1:6" x14ac:dyDescent="0.25">
      <c r="A2331" t="s">
        <v>3627</v>
      </c>
      <c r="B2331" t="s">
        <v>3123</v>
      </c>
      <c r="C2331" s="20">
        <v>314</v>
      </c>
      <c r="D2331" t="s">
        <v>6279</v>
      </c>
      <c r="E2331" s="10" t="s">
        <v>4241</v>
      </c>
      <c r="F2331" s="10" t="s">
        <v>10869</v>
      </c>
    </row>
    <row r="2332" spans="1:6" x14ac:dyDescent="0.25">
      <c r="A2332" t="s">
        <v>1722</v>
      </c>
      <c r="B2332" t="s">
        <v>3123</v>
      </c>
      <c r="C2332" s="20">
        <v>1146</v>
      </c>
      <c r="D2332" t="s">
        <v>6280</v>
      </c>
      <c r="E2332" s="10" t="s">
        <v>8341</v>
      </c>
      <c r="F2332" s="10" t="s">
        <v>9315</v>
      </c>
    </row>
    <row r="2333" spans="1:6" x14ac:dyDescent="0.25">
      <c r="A2333" t="s">
        <v>1723</v>
      </c>
      <c r="B2333" t="s">
        <v>3123</v>
      </c>
      <c r="C2333" s="20">
        <v>3430</v>
      </c>
      <c r="D2333" t="s">
        <v>6281</v>
      </c>
      <c r="E2333" s="10" t="s">
        <v>7844</v>
      </c>
      <c r="F2333" s="10" t="s">
        <v>10870</v>
      </c>
    </row>
    <row r="2334" spans="1:6" x14ac:dyDescent="0.25">
      <c r="A2334" t="s">
        <v>3628</v>
      </c>
      <c r="B2334" t="s">
        <v>3123</v>
      </c>
      <c r="C2334" s="20">
        <v>1184</v>
      </c>
      <c r="D2334" t="s">
        <v>6028</v>
      </c>
      <c r="E2334" s="10" t="s">
        <v>8342</v>
      </c>
      <c r="F2334" s="10" t="s">
        <v>7835</v>
      </c>
    </row>
    <row r="2335" spans="1:6" x14ac:dyDescent="0.25">
      <c r="A2335" t="s">
        <v>1724</v>
      </c>
      <c r="B2335" t="s">
        <v>3123</v>
      </c>
      <c r="C2335" s="20">
        <v>1765</v>
      </c>
      <c r="D2335" t="s">
        <v>6282</v>
      </c>
      <c r="E2335" s="10" t="s">
        <v>5981</v>
      </c>
      <c r="F2335" s="10" t="s">
        <v>10871</v>
      </c>
    </row>
    <row r="2336" spans="1:6" x14ac:dyDescent="0.25">
      <c r="A2336" t="s">
        <v>1725</v>
      </c>
      <c r="B2336" t="s">
        <v>3123</v>
      </c>
      <c r="C2336" s="20">
        <v>928</v>
      </c>
      <c r="D2336" t="s">
        <v>6283</v>
      </c>
      <c r="E2336" s="10" t="s">
        <v>4241</v>
      </c>
      <c r="F2336" s="10" t="s">
        <v>10872</v>
      </c>
    </row>
    <row r="2337" spans="1:6" x14ac:dyDescent="0.25">
      <c r="A2337" t="s">
        <v>1726</v>
      </c>
      <c r="B2337" t="s">
        <v>3124</v>
      </c>
      <c r="C2337" s="20">
        <v>1291</v>
      </c>
      <c r="D2337" t="s">
        <v>6284</v>
      </c>
      <c r="E2337" s="10" t="s">
        <v>4241</v>
      </c>
      <c r="F2337" s="10" t="s">
        <v>10873</v>
      </c>
    </row>
    <row r="2338" spans="1:6" x14ac:dyDescent="0.25">
      <c r="A2338" t="s">
        <v>1727</v>
      </c>
      <c r="B2338" t="s">
        <v>3124</v>
      </c>
      <c r="C2338" s="20">
        <v>3296</v>
      </c>
      <c r="D2338" t="s">
        <v>6285</v>
      </c>
      <c r="E2338" s="10" t="s">
        <v>4241</v>
      </c>
      <c r="F2338" s="10" t="s">
        <v>10874</v>
      </c>
    </row>
    <row r="2339" spans="1:6" x14ac:dyDescent="0.25">
      <c r="A2339" t="s">
        <v>4083</v>
      </c>
      <c r="B2339" t="s">
        <v>3124</v>
      </c>
      <c r="C2339" s="20"/>
      <c r="D2339" t="s">
        <v>12104</v>
      </c>
      <c r="E2339" s="10" t="s">
        <v>12104</v>
      </c>
      <c r="F2339" s="10" t="s">
        <v>12104</v>
      </c>
    </row>
    <row r="2340" spans="1:6" x14ac:dyDescent="0.25">
      <c r="A2340" t="s">
        <v>1728</v>
      </c>
      <c r="B2340" t="s">
        <v>3124</v>
      </c>
      <c r="C2340" s="20">
        <v>1826</v>
      </c>
      <c r="D2340" t="s">
        <v>6286</v>
      </c>
      <c r="E2340" s="10" t="s">
        <v>4241</v>
      </c>
      <c r="F2340" s="10" t="s">
        <v>10875</v>
      </c>
    </row>
    <row r="2341" spans="1:6" x14ac:dyDescent="0.25">
      <c r="A2341" t="s">
        <v>3629</v>
      </c>
      <c r="B2341" t="s">
        <v>3124</v>
      </c>
      <c r="C2341" s="20">
        <v>31</v>
      </c>
      <c r="D2341" t="s">
        <v>6287</v>
      </c>
      <c r="E2341" s="10" t="s">
        <v>4241</v>
      </c>
      <c r="F2341" s="10" t="s">
        <v>10876</v>
      </c>
    </row>
    <row r="2342" spans="1:6" x14ac:dyDescent="0.25">
      <c r="A2342" t="s">
        <v>1729</v>
      </c>
      <c r="B2342" t="s">
        <v>3124</v>
      </c>
      <c r="C2342" s="20">
        <v>3111</v>
      </c>
      <c r="D2342" t="s">
        <v>6288</v>
      </c>
      <c r="E2342" s="10" t="s">
        <v>4241</v>
      </c>
      <c r="F2342" s="10" t="s">
        <v>10877</v>
      </c>
    </row>
    <row r="2343" spans="1:6" x14ac:dyDescent="0.25">
      <c r="A2343" t="s">
        <v>3630</v>
      </c>
      <c r="B2343" t="s">
        <v>3123</v>
      </c>
      <c r="C2343" s="20">
        <v>688</v>
      </c>
      <c r="D2343" t="s">
        <v>6289</v>
      </c>
      <c r="E2343" s="10" t="s">
        <v>8343</v>
      </c>
      <c r="F2343" s="10" t="s">
        <v>10878</v>
      </c>
    </row>
    <row r="2344" spans="1:6" x14ac:dyDescent="0.25">
      <c r="A2344" t="s">
        <v>3631</v>
      </c>
      <c r="B2344" t="s">
        <v>3123</v>
      </c>
      <c r="C2344" s="20">
        <v>904</v>
      </c>
      <c r="D2344" t="s">
        <v>6290</v>
      </c>
      <c r="E2344" s="10" t="s">
        <v>8344</v>
      </c>
      <c r="F2344" s="10" t="s">
        <v>9812</v>
      </c>
    </row>
    <row r="2345" spans="1:6" x14ac:dyDescent="0.25">
      <c r="A2345" t="s">
        <v>1730</v>
      </c>
      <c r="B2345" t="s">
        <v>3123</v>
      </c>
      <c r="C2345" s="20">
        <v>57861</v>
      </c>
      <c r="D2345" t="s">
        <v>6291</v>
      </c>
      <c r="E2345" s="10" t="s">
        <v>8345</v>
      </c>
      <c r="F2345" s="10" t="s">
        <v>10879</v>
      </c>
    </row>
    <row r="2346" spans="1:6" x14ac:dyDescent="0.25">
      <c r="A2346" t="s">
        <v>3632</v>
      </c>
      <c r="B2346" t="s">
        <v>3123</v>
      </c>
      <c r="C2346" s="20">
        <v>1101</v>
      </c>
      <c r="D2346" t="s">
        <v>6292</v>
      </c>
      <c r="E2346" s="10" t="s">
        <v>8346</v>
      </c>
      <c r="F2346" s="10" t="s">
        <v>10880</v>
      </c>
    </row>
    <row r="2347" spans="1:6" x14ac:dyDescent="0.25">
      <c r="A2347" t="s">
        <v>3633</v>
      </c>
      <c r="B2347" t="s">
        <v>3123</v>
      </c>
      <c r="C2347" s="20">
        <v>892</v>
      </c>
      <c r="D2347" t="s">
        <v>6293</v>
      </c>
      <c r="E2347" s="10" t="s">
        <v>8347</v>
      </c>
      <c r="F2347" s="10" t="s">
        <v>10881</v>
      </c>
    </row>
    <row r="2348" spans="1:6" x14ac:dyDescent="0.25">
      <c r="A2348" t="s">
        <v>3634</v>
      </c>
      <c r="B2348" t="s">
        <v>3123</v>
      </c>
      <c r="C2348" s="20">
        <v>2104</v>
      </c>
      <c r="D2348" t="s">
        <v>6294</v>
      </c>
      <c r="E2348" s="10" t="s">
        <v>8348</v>
      </c>
      <c r="F2348" s="10" t="s">
        <v>10882</v>
      </c>
    </row>
    <row r="2349" spans="1:6" x14ac:dyDescent="0.25">
      <c r="A2349" t="s">
        <v>3635</v>
      </c>
      <c r="B2349" t="s">
        <v>3123</v>
      </c>
      <c r="C2349" s="20">
        <v>36</v>
      </c>
      <c r="D2349" t="s">
        <v>6295</v>
      </c>
      <c r="E2349" s="10" t="s">
        <v>8349</v>
      </c>
      <c r="F2349" s="10" t="s">
        <v>10883</v>
      </c>
    </row>
    <row r="2350" spans="1:6" x14ac:dyDescent="0.25">
      <c r="A2350" t="s">
        <v>3636</v>
      </c>
      <c r="B2350" t="s">
        <v>3123</v>
      </c>
      <c r="C2350" s="20">
        <v>1505</v>
      </c>
      <c r="D2350" t="s">
        <v>6296</v>
      </c>
      <c r="E2350" s="10" t="s">
        <v>8350</v>
      </c>
      <c r="F2350" s="10" t="s">
        <v>10884</v>
      </c>
    </row>
    <row r="2351" spans="1:6" x14ac:dyDescent="0.25">
      <c r="A2351" t="s">
        <v>3637</v>
      </c>
      <c r="B2351" t="s">
        <v>3123</v>
      </c>
      <c r="C2351" s="20">
        <v>652</v>
      </c>
      <c r="D2351" t="s">
        <v>4876</v>
      </c>
      <c r="E2351" s="10" t="s">
        <v>8351</v>
      </c>
      <c r="F2351" s="10" t="s">
        <v>10885</v>
      </c>
    </row>
    <row r="2352" spans="1:6" x14ac:dyDescent="0.25">
      <c r="A2352" t="s">
        <v>3638</v>
      </c>
      <c r="B2352" t="s">
        <v>3123</v>
      </c>
      <c r="C2352" s="20">
        <v>1562</v>
      </c>
      <c r="D2352" t="s">
        <v>6297</v>
      </c>
      <c r="E2352" s="10" t="s">
        <v>5156</v>
      </c>
      <c r="F2352" s="10" t="s">
        <v>10886</v>
      </c>
    </row>
    <row r="2353" spans="1:6" x14ac:dyDescent="0.25">
      <c r="A2353" t="s">
        <v>1731</v>
      </c>
      <c r="B2353" t="s">
        <v>3123</v>
      </c>
      <c r="C2353" s="20">
        <v>28074</v>
      </c>
      <c r="D2353" t="s">
        <v>6298</v>
      </c>
      <c r="E2353" s="10" t="s">
        <v>8352</v>
      </c>
      <c r="F2353" s="10" t="s">
        <v>10887</v>
      </c>
    </row>
    <row r="2354" spans="1:6" x14ac:dyDescent="0.25">
      <c r="A2354" t="s">
        <v>3639</v>
      </c>
      <c r="B2354" t="s">
        <v>3123</v>
      </c>
      <c r="C2354" s="20">
        <v>1320</v>
      </c>
      <c r="D2354" t="s">
        <v>6299</v>
      </c>
      <c r="E2354" s="10" t="s">
        <v>4889</v>
      </c>
      <c r="F2354" s="10" t="s">
        <v>10888</v>
      </c>
    </row>
    <row r="2355" spans="1:6" x14ac:dyDescent="0.25">
      <c r="A2355" t="s">
        <v>3640</v>
      </c>
      <c r="B2355" t="s">
        <v>3123</v>
      </c>
      <c r="C2355" s="20">
        <v>1326</v>
      </c>
      <c r="D2355" t="s">
        <v>6300</v>
      </c>
      <c r="E2355" s="10" t="s">
        <v>8353</v>
      </c>
      <c r="F2355" s="10" t="s">
        <v>8464</v>
      </c>
    </row>
    <row r="2356" spans="1:6" x14ac:dyDescent="0.25">
      <c r="A2356" t="s">
        <v>3641</v>
      </c>
      <c r="B2356" t="s">
        <v>3124</v>
      </c>
      <c r="C2356" s="20">
        <v>36</v>
      </c>
      <c r="D2356" t="s">
        <v>6301</v>
      </c>
      <c r="E2356" s="10" t="s">
        <v>4241</v>
      </c>
      <c r="F2356" s="10" t="s">
        <v>10889</v>
      </c>
    </row>
    <row r="2357" spans="1:6" x14ac:dyDescent="0.25">
      <c r="A2357" t="s">
        <v>1732</v>
      </c>
      <c r="B2357" t="s">
        <v>3124</v>
      </c>
      <c r="C2357" s="20">
        <v>435</v>
      </c>
      <c r="D2357" t="s">
        <v>6302</v>
      </c>
      <c r="E2357" s="10" t="s">
        <v>4241</v>
      </c>
      <c r="F2357" s="10" t="s">
        <v>10890</v>
      </c>
    </row>
    <row r="2358" spans="1:6" x14ac:dyDescent="0.25">
      <c r="A2358" t="s">
        <v>1733</v>
      </c>
      <c r="B2358" t="s">
        <v>3124</v>
      </c>
      <c r="C2358" s="20">
        <v>1664</v>
      </c>
      <c r="D2358" t="s">
        <v>6303</v>
      </c>
      <c r="E2358" s="10" t="s">
        <v>4241</v>
      </c>
      <c r="F2358" s="10" t="s">
        <v>10891</v>
      </c>
    </row>
    <row r="2359" spans="1:6" x14ac:dyDescent="0.25">
      <c r="A2359" t="s">
        <v>1734</v>
      </c>
      <c r="B2359" t="s">
        <v>3123</v>
      </c>
      <c r="C2359" s="20">
        <v>6307</v>
      </c>
      <c r="D2359" t="s">
        <v>6304</v>
      </c>
      <c r="E2359" s="10" t="s">
        <v>4728</v>
      </c>
      <c r="F2359" s="10" t="s">
        <v>5951</v>
      </c>
    </row>
    <row r="2360" spans="1:6" x14ac:dyDescent="0.25">
      <c r="A2360" t="s">
        <v>1735</v>
      </c>
      <c r="B2360" t="s">
        <v>3124</v>
      </c>
      <c r="C2360" s="20">
        <v>138</v>
      </c>
      <c r="D2360" t="s">
        <v>6305</v>
      </c>
      <c r="E2360" s="10" t="s">
        <v>4241</v>
      </c>
      <c r="F2360" s="10" t="s">
        <v>10892</v>
      </c>
    </row>
    <row r="2361" spans="1:6" x14ac:dyDescent="0.25">
      <c r="A2361" t="s">
        <v>3642</v>
      </c>
      <c r="B2361" t="s">
        <v>3123</v>
      </c>
      <c r="C2361" s="20">
        <v>304</v>
      </c>
      <c r="D2361" t="s">
        <v>6306</v>
      </c>
      <c r="E2361" s="10" t="s">
        <v>8354</v>
      </c>
      <c r="F2361" s="10" t="s">
        <v>10893</v>
      </c>
    </row>
    <row r="2362" spans="1:6" x14ac:dyDescent="0.25">
      <c r="A2362" t="s">
        <v>1736</v>
      </c>
      <c r="B2362" t="s">
        <v>3124</v>
      </c>
      <c r="C2362" s="20">
        <v>1885</v>
      </c>
      <c r="D2362" t="s">
        <v>6307</v>
      </c>
      <c r="E2362" s="10" t="s">
        <v>4241</v>
      </c>
      <c r="F2362" s="10" t="s">
        <v>10894</v>
      </c>
    </row>
    <row r="2363" spans="1:6" x14ac:dyDescent="0.25">
      <c r="A2363" t="s">
        <v>1737</v>
      </c>
      <c r="B2363" t="s">
        <v>3124</v>
      </c>
      <c r="C2363" s="20">
        <v>2472</v>
      </c>
      <c r="D2363" t="s">
        <v>6308</v>
      </c>
      <c r="E2363" s="10" t="s">
        <v>4241</v>
      </c>
      <c r="F2363" s="10" t="s">
        <v>10895</v>
      </c>
    </row>
    <row r="2364" spans="1:6" x14ac:dyDescent="0.25">
      <c r="A2364" t="s">
        <v>1738</v>
      </c>
      <c r="B2364" t="s">
        <v>3123</v>
      </c>
      <c r="C2364" s="20">
        <v>8477</v>
      </c>
      <c r="D2364" t="s">
        <v>6309</v>
      </c>
      <c r="E2364" s="10" t="s">
        <v>8355</v>
      </c>
      <c r="F2364" s="10" t="s">
        <v>10896</v>
      </c>
    </row>
    <row r="2365" spans="1:6" x14ac:dyDescent="0.25">
      <c r="A2365" t="s">
        <v>1739</v>
      </c>
      <c r="B2365" t="s">
        <v>3124</v>
      </c>
      <c r="C2365" s="20">
        <v>2872</v>
      </c>
      <c r="D2365" t="s">
        <v>6310</v>
      </c>
      <c r="E2365" s="10" t="s">
        <v>4241</v>
      </c>
      <c r="F2365" s="10" t="s">
        <v>10897</v>
      </c>
    </row>
    <row r="2366" spans="1:6" x14ac:dyDescent="0.25">
      <c r="A2366" t="s">
        <v>1740</v>
      </c>
      <c r="B2366" t="s">
        <v>3123</v>
      </c>
      <c r="C2366" s="20">
        <v>1041</v>
      </c>
      <c r="D2366" t="s">
        <v>6311</v>
      </c>
      <c r="E2366" s="10" t="s">
        <v>8356</v>
      </c>
      <c r="F2366" s="10" t="s">
        <v>9439</v>
      </c>
    </row>
    <row r="2367" spans="1:6" x14ac:dyDescent="0.25">
      <c r="A2367" t="s">
        <v>1741</v>
      </c>
      <c r="B2367" t="s">
        <v>3123</v>
      </c>
      <c r="C2367" s="20">
        <v>620</v>
      </c>
      <c r="D2367" t="s">
        <v>6312</v>
      </c>
      <c r="E2367" s="10" t="s">
        <v>8357</v>
      </c>
      <c r="F2367" s="10" t="s">
        <v>10898</v>
      </c>
    </row>
    <row r="2368" spans="1:6" x14ac:dyDescent="0.25">
      <c r="A2368" t="s">
        <v>1742</v>
      </c>
      <c r="B2368" t="s">
        <v>3123</v>
      </c>
      <c r="C2368" s="20">
        <v>2580</v>
      </c>
      <c r="D2368" t="s">
        <v>6313</v>
      </c>
      <c r="E2368" s="10" t="s">
        <v>8358</v>
      </c>
      <c r="F2368" s="10" t="s">
        <v>10899</v>
      </c>
    </row>
    <row r="2369" spans="1:6" x14ac:dyDescent="0.25">
      <c r="A2369" t="s">
        <v>1743</v>
      </c>
      <c r="B2369" t="s">
        <v>3123</v>
      </c>
      <c r="C2369" s="20">
        <v>22809</v>
      </c>
      <c r="D2369" t="s">
        <v>6314</v>
      </c>
      <c r="E2369" s="10" t="s">
        <v>5656</v>
      </c>
      <c r="F2369" s="10" t="s">
        <v>10900</v>
      </c>
    </row>
    <row r="2370" spans="1:6" x14ac:dyDescent="0.25">
      <c r="A2370" t="s">
        <v>1744</v>
      </c>
      <c r="B2370" t="s">
        <v>3123</v>
      </c>
      <c r="C2370" s="20">
        <v>3789</v>
      </c>
      <c r="D2370" t="s">
        <v>6315</v>
      </c>
      <c r="E2370" s="10" t="s">
        <v>8359</v>
      </c>
      <c r="F2370" s="10" t="s">
        <v>10901</v>
      </c>
    </row>
    <row r="2371" spans="1:6" x14ac:dyDescent="0.25">
      <c r="A2371" t="s">
        <v>3643</v>
      </c>
      <c r="B2371" t="s">
        <v>3124</v>
      </c>
      <c r="C2371" s="20">
        <v>328</v>
      </c>
      <c r="D2371" t="s">
        <v>6235</v>
      </c>
      <c r="E2371" s="10" t="s">
        <v>4241</v>
      </c>
      <c r="F2371" s="10" t="s">
        <v>10902</v>
      </c>
    </row>
    <row r="2372" spans="1:6" x14ac:dyDescent="0.25">
      <c r="A2372" t="s">
        <v>1745</v>
      </c>
      <c r="B2372" t="s">
        <v>3124</v>
      </c>
      <c r="C2372" s="20">
        <v>1456</v>
      </c>
      <c r="D2372" t="s">
        <v>6316</v>
      </c>
      <c r="E2372" s="10" t="s">
        <v>4241</v>
      </c>
      <c r="F2372" s="10" t="s">
        <v>10903</v>
      </c>
    </row>
    <row r="2373" spans="1:6" x14ac:dyDescent="0.25">
      <c r="A2373" t="s">
        <v>1746</v>
      </c>
      <c r="B2373" t="s">
        <v>3123</v>
      </c>
      <c r="C2373" s="20">
        <v>20275</v>
      </c>
      <c r="D2373" t="s">
        <v>6317</v>
      </c>
      <c r="E2373" s="10" t="s">
        <v>4232</v>
      </c>
      <c r="F2373" s="10" t="s">
        <v>10904</v>
      </c>
    </row>
    <row r="2374" spans="1:6" x14ac:dyDescent="0.25">
      <c r="A2374" t="s">
        <v>1747</v>
      </c>
      <c r="B2374" t="s">
        <v>3124</v>
      </c>
      <c r="C2374" s="20">
        <v>930</v>
      </c>
      <c r="D2374" t="s">
        <v>6318</v>
      </c>
      <c r="E2374" s="10" t="s">
        <v>4241</v>
      </c>
      <c r="F2374" s="10" t="s">
        <v>10905</v>
      </c>
    </row>
    <row r="2375" spans="1:6" x14ac:dyDescent="0.25">
      <c r="A2375" t="s">
        <v>1748</v>
      </c>
      <c r="B2375" t="s">
        <v>3124</v>
      </c>
      <c r="C2375" s="20">
        <v>4751</v>
      </c>
      <c r="D2375" t="s">
        <v>5751</v>
      </c>
      <c r="E2375" s="10" t="s">
        <v>4241</v>
      </c>
      <c r="F2375" s="10" t="s">
        <v>10906</v>
      </c>
    </row>
    <row r="2376" spans="1:6" x14ac:dyDescent="0.25">
      <c r="A2376" t="s">
        <v>1749</v>
      </c>
      <c r="B2376" t="s">
        <v>3123</v>
      </c>
      <c r="C2376" s="20">
        <v>1102</v>
      </c>
      <c r="D2376" t="s">
        <v>6319</v>
      </c>
      <c r="E2376" s="10" t="s">
        <v>4443</v>
      </c>
      <c r="F2376" s="10" t="s">
        <v>8260</v>
      </c>
    </row>
    <row r="2377" spans="1:6" x14ac:dyDescent="0.25">
      <c r="A2377" t="s">
        <v>1750</v>
      </c>
      <c r="B2377" t="s">
        <v>3123</v>
      </c>
      <c r="C2377" s="20">
        <v>5700</v>
      </c>
      <c r="D2377" t="s">
        <v>6320</v>
      </c>
      <c r="E2377" s="10" t="s">
        <v>6497</v>
      </c>
      <c r="F2377" s="10" t="s">
        <v>10907</v>
      </c>
    </row>
    <row r="2378" spans="1:6" x14ac:dyDescent="0.25">
      <c r="A2378" t="s">
        <v>1751</v>
      </c>
      <c r="B2378" t="s">
        <v>3123</v>
      </c>
      <c r="C2378" s="20">
        <v>7753</v>
      </c>
      <c r="D2378" t="s">
        <v>6321</v>
      </c>
      <c r="E2378" s="10" t="s">
        <v>7614</v>
      </c>
      <c r="F2378" s="10" t="s">
        <v>8723</v>
      </c>
    </row>
    <row r="2379" spans="1:6" x14ac:dyDescent="0.25">
      <c r="A2379" t="s">
        <v>3644</v>
      </c>
      <c r="B2379" t="s">
        <v>3123</v>
      </c>
      <c r="C2379" s="20">
        <v>482</v>
      </c>
      <c r="D2379" t="s">
        <v>6322</v>
      </c>
      <c r="E2379" s="10" t="s">
        <v>4241</v>
      </c>
      <c r="F2379" s="10" t="s">
        <v>10908</v>
      </c>
    </row>
    <row r="2380" spans="1:6" x14ac:dyDescent="0.25">
      <c r="A2380" t="s">
        <v>3645</v>
      </c>
      <c r="B2380" t="s">
        <v>3124</v>
      </c>
      <c r="C2380" s="20">
        <v>76</v>
      </c>
      <c r="D2380" t="s">
        <v>6323</v>
      </c>
      <c r="E2380" s="10" t="s">
        <v>4241</v>
      </c>
      <c r="F2380" s="10" t="s">
        <v>10909</v>
      </c>
    </row>
    <row r="2381" spans="1:6" x14ac:dyDescent="0.25">
      <c r="A2381" t="s">
        <v>1752</v>
      </c>
      <c r="B2381" t="s">
        <v>3124</v>
      </c>
      <c r="C2381" s="20">
        <v>3358</v>
      </c>
      <c r="D2381" t="s">
        <v>6324</v>
      </c>
      <c r="E2381" s="10" t="s">
        <v>4241</v>
      </c>
      <c r="F2381" s="10" t="s">
        <v>10910</v>
      </c>
    </row>
    <row r="2382" spans="1:6" x14ac:dyDescent="0.25">
      <c r="A2382" t="s">
        <v>3646</v>
      </c>
      <c r="B2382" t="s">
        <v>3123</v>
      </c>
      <c r="C2382" s="20">
        <v>14348</v>
      </c>
      <c r="D2382" t="s">
        <v>6325</v>
      </c>
      <c r="E2382" s="10" t="s">
        <v>6070</v>
      </c>
      <c r="F2382" s="10" t="s">
        <v>9534</v>
      </c>
    </row>
    <row r="2383" spans="1:6" x14ac:dyDescent="0.25">
      <c r="A2383" t="s">
        <v>1753</v>
      </c>
      <c r="B2383" t="s">
        <v>3123</v>
      </c>
      <c r="C2383" s="20">
        <v>4303</v>
      </c>
      <c r="D2383" t="s">
        <v>6326</v>
      </c>
      <c r="E2383" s="10" t="s">
        <v>8360</v>
      </c>
      <c r="F2383" s="10" t="s">
        <v>10911</v>
      </c>
    </row>
    <row r="2384" spans="1:6" x14ac:dyDescent="0.25">
      <c r="A2384" t="s">
        <v>3647</v>
      </c>
      <c r="B2384" t="s">
        <v>3123</v>
      </c>
      <c r="C2384" s="20">
        <v>967</v>
      </c>
      <c r="D2384" t="s">
        <v>6327</v>
      </c>
      <c r="E2384" s="10" t="s">
        <v>8361</v>
      </c>
      <c r="F2384" s="10" t="s">
        <v>10381</v>
      </c>
    </row>
    <row r="2385" spans="1:6" x14ac:dyDescent="0.25">
      <c r="A2385" t="s">
        <v>3648</v>
      </c>
      <c r="B2385" t="s">
        <v>3123</v>
      </c>
      <c r="C2385" s="20">
        <v>508</v>
      </c>
      <c r="D2385" t="s">
        <v>6328</v>
      </c>
      <c r="E2385" s="10" t="s">
        <v>8362</v>
      </c>
      <c r="F2385" s="10" t="s">
        <v>10642</v>
      </c>
    </row>
    <row r="2386" spans="1:6" x14ac:dyDescent="0.25">
      <c r="A2386" t="s">
        <v>3649</v>
      </c>
      <c r="B2386" t="s">
        <v>3123</v>
      </c>
      <c r="C2386" s="20">
        <v>668</v>
      </c>
      <c r="D2386" t="s">
        <v>6329</v>
      </c>
      <c r="E2386" s="10" t="s">
        <v>4241</v>
      </c>
      <c r="F2386" s="10" t="s">
        <v>10912</v>
      </c>
    </row>
    <row r="2387" spans="1:6" x14ac:dyDescent="0.25">
      <c r="A2387" t="s">
        <v>3650</v>
      </c>
      <c r="B2387" t="s">
        <v>3123</v>
      </c>
      <c r="C2387" s="20">
        <v>494</v>
      </c>
      <c r="D2387" t="s">
        <v>6330</v>
      </c>
      <c r="E2387" s="10" t="s">
        <v>4241</v>
      </c>
      <c r="F2387" s="10" t="s">
        <v>10913</v>
      </c>
    </row>
    <row r="2388" spans="1:6" x14ac:dyDescent="0.25">
      <c r="A2388" t="s">
        <v>3651</v>
      </c>
      <c r="B2388" t="s">
        <v>3123</v>
      </c>
      <c r="C2388" s="20">
        <v>61</v>
      </c>
      <c r="D2388" t="s">
        <v>6331</v>
      </c>
      <c r="E2388" s="10" t="s">
        <v>4241</v>
      </c>
      <c r="F2388" s="10" t="s">
        <v>10914</v>
      </c>
    </row>
    <row r="2389" spans="1:6" x14ac:dyDescent="0.25">
      <c r="A2389" t="s">
        <v>1754</v>
      </c>
      <c r="B2389" t="s">
        <v>3123</v>
      </c>
      <c r="C2389" s="20">
        <v>1922</v>
      </c>
      <c r="D2389" t="s">
        <v>6299</v>
      </c>
      <c r="E2389" s="10" t="s">
        <v>4673</v>
      </c>
      <c r="F2389" s="10" t="s">
        <v>10915</v>
      </c>
    </row>
    <row r="2390" spans="1:6" x14ac:dyDescent="0.25">
      <c r="A2390" t="s">
        <v>1755</v>
      </c>
      <c r="B2390" t="s">
        <v>3123</v>
      </c>
      <c r="C2390" s="20">
        <v>272</v>
      </c>
      <c r="D2390" t="s">
        <v>6332</v>
      </c>
      <c r="E2390" s="10" t="s">
        <v>8363</v>
      </c>
      <c r="F2390" s="10" t="s">
        <v>10916</v>
      </c>
    </row>
    <row r="2391" spans="1:6" x14ac:dyDescent="0.25">
      <c r="A2391" t="s">
        <v>1756</v>
      </c>
      <c r="B2391" t="s">
        <v>3124</v>
      </c>
      <c r="C2391" s="20">
        <v>148</v>
      </c>
      <c r="D2391" t="s">
        <v>6333</v>
      </c>
      <c r="E2391" s="10" t="s">
        <v>4241</v>
      </c>
      <c r="F2391" s="10" t="s">
        <v>10917</v>
      </c>
    </row>
    <row r="2392" spans="1:6" x14ac:dyDescent="0.25">
      <c r="A2392" t="s">
        <v>1757</v>
      </c>
      <c r="B2392" t="s">
        <v>3124</v>
      </c>
      <c r="C2392" s="20">
        <v>347</v>
      </c>
      <c r="D2392" t="s">
        <v>6334</v>
      </c>
      <c r="E2392" s="10" t="s">
        <v>4241</v>
      </c>
      <c r="F2392" s="10" t="s">
        <v>10918</v>
      </c>
    </row>
    <row r="2393" spans="1:6" x14ac:dyDescent="0.25">
      <c r="A2393" t="s">
        <v>1758</v>
      </c>
      <c r="B2393" t="s">
        <v>3123</v>
      </c>
      <c r="C2393" s="20">
        <v>2599</v>
      </c>
      <c r="D2393" t="s">
        <v>6335</v>
      </c>
      <c r="E2393" s="10" t="s">
        <v>8364</v>
      </c>
      <c r="F2393" s="10" t="s">
        <v>10919</v>
      </c>
    </row>
    <row r="2394" spans="1:6" x14ac:dyDescent="0.25">
      <c r="A2394" t="s">
        <v>1759</v>
      </c>
      <c r="B2394" t="s">
        <v>3123</v>
      </c>
      <c r="C2394" s="20">
        <v>3158</v>
      </c>
      <c r="D2394" t="s">
        <v>6336</v>
      </c>
      <c r="E2394" s="10" t="s">
        <v>8365</v>
      </c>
      <c r="F2394" s="10" t="s">
        <v>10920</v>
      </c>
    </row>
    <row r="2395" spans="1:6" x14ac:dyDescent="0.25">
      <c r="A2395" t="s">
        <v>1760</v>
      </c>
      <c r="B2395" t="s">
        <v>3123</v>
      </c>
      <c r="C2395" s="20">
        <v>25711</v>
      </c>
      <c r="D2395" t="s">
        <v>6337</v>
      </c>
      <c r="E2395" s="10" t="s">
        <v>8366</v>
      </c>
      <c r="F2395" s="10" t="s">
        <v>10921</v>
      </c>
    </row>
    <row r="2396" spans="1:6" x14ac:dyDescent="0.25">
      <c r="A2396" t="s">
        <v>4084</v>
      </c>
      <c r="B2396" t="s">
        <v>3123</v>
      </c>
      <c r="C2396" s="20">
        <v>648</v>
      </c>
      <c r="D2396" t="s">
        <v>12104</v>
      </c>
      <c r="E2396" s="10" t="s">
        <v>12104</v>
      </c>
      <c r="F2396" s="10" t="s">
        <v>12104</v>
      </c>
    </row>
    <row r="2397" spans="1:6" x14ac:dyDescent="0.25">
      <c r="A2397" t="s">
        <v>3652</v>
      </c>
      <c r="B2397" t="s">
        <v>3123</v>
      </c>
      <c r="C2397" s="20">
        <v>49</v>
      </c>
      <c r="D2397" t="s">
        <v>6338</v>
      </c>
      <c r="E2397" s="10" t="s">
        <v>4241</v>
      </c>
      <c r="F2397" s="10" t="s">
        <v>10922</v>
      </c>
    </row>
    <row r="2398" spans="1:6" x14ac:dyDescent="0.25">
      <c r="A2398" t="s">
        <v>3653</v>
      </c>
      <c r="B2398" t="s">
        <v>3124</v>
      </c>
      <c r="C2398" s="20">
        <v>442</v>
      </c>
      <c r="D2398" t="s">
        <v>6339</v>
      </c>
      <c r="E2398" s="10" t="s">
        <v>4241</v>
      </c>
      <c r="F2398" s="10" t="s">
        <v>10923</v>
      </c>
    </row>
    <row r="2399" spans="1:6" x14ac:dyDescent="0.25">
      <c r="A2399" t="s">
        <v>1761</v>
      </c>
      <c r="B2399" t="s">
        <v>3123</v>
      </c>
      <c r="C2399" s="20">
        <v>1022</v>
      </c>
      <c r="D2399" t="s">
        <v>6340</v>
      </c>
      <c r="E2399" s="10" t="s">
        <v>4241</v>
      </c>
      <c r="F2399" s="10" t="s">
        <v>10924</v>
      </c>
    </row>
    <row r="2400" spans="1:6" x14ac:dyDescent="0.25">
      <c r="A2400" t="s">
        <v>1762</v>
      </c>
      <c r="B2400" t="s">
        <v>3124</v>
      </c>
      <c r="C2400" s="20">
        <v>1240</v>
      </c>
      <c r="D2400" t="s">
        <v>6341</v>
      </c>
      <c r="E2400" s="10" t="s">
        <v>4241</v>
      </c>
      <c r="F2400" s="10" t="s">
        <v>10925</v>
      </c>
    </row>
    <row r="2401" spans="1:6" x14ac:dyDescent="0.25">
      <c r="A2401" t="s">
        <v>3654</v>
      </c>
      <c r="B2401" t="s">
        <v>3123</v>
      </c>
      <c r="C2401" s="20">
        <v>44</v>
      </c>
      <c r="D2401" t="s">
        <v>6342</v>
      </c>
      <c r="E2401" s="10" t="s">
        <v>4241</v>
      </c>
      <c r="F2401" s="10" t="s">
        <v>10926</v>
      </c>
    </row>
    <row r="2402" spans="1:6" x14ac:dyDescent="0.25">
      <c r="A2402" t="s">
        <v>4085</v>
      </c>
      <c r="B2402" t="s">
        <v>3124</v>
      </c>
      <c r="C2402" s="20">
        <v>72</v>
      </c>
      <c r="D2402" t="s">
        <v>12104</v>
      </c>
      <c r="E2402" s="10" t="s">
        <v>12104</v>
      </c>
      <c r="F2402" s="10" t="s">
        <v>12104</v>
      </c>
    </row>
    <row r="2403" spans="1:6" x14ac:dyDescent="0.25">
      <c r="A2403" t="s">
        <v>4086</v>
      </c>
      <c r="B2403" t="s">
        <v>3124</v>
      </c>
      <c r="C2403" s="20">
        <v>470</v>
      </c>
      <c r="D2403" t="s">
        <v>12104</v>
      </c>
      <c r="E2403" s="10" t="s">
        <v>12104</v>
      </c>
      <c r="F2403" s="10" t="s">
        <v>12104</v>
      </c>
    </row>
    <row r="2404" spans="1:6" x14ac:dyDescent="0.25">
      <c r="A2404" t="s">
        <v>4087</v>
      </c>
      <c r="B2404" t="s">
        <v>3124</v>
      </c>
      <c r="C2404" s="20">
        <v>189</v>
      </c>
      <c r="D2404" t="s">
        <v>12104</v>
      </c>
      <c r="E2404" s="10" t="s">
        <v>12104</v>
      </c>
      <c r="F2404" s="10" t="s">
        <v>12104</v>
      </c>
    </row>
    <row r="2405" spans="1:6" x14ac:dyDescent="0.25">
      <c r="A2405" t="s">
        <v>4088</v>
      </c>
      <c r="B2405" t="s">
        <v>3124</v>
      </c>
      <c r="C2405" s="20">
        <v>285</v>
      </c>
      <c r="D2405" t="s">
        <v>12104</v>
      </c>
      <c r="E2405" s="10" t="s">
        <v>12104</v>
      </c>
      <c r="F2405" s="10" t="s">
        <v>12104</v>
      </c>
    </row>
    <row r="2406" spans="1:6" x14ac:dyDescent="0.25">
      <c r="A2406" t="s">
        <v>1763</v>
      </c>
      <c r="B2406" t="s">
        <v>3124</v>
      </c>
      <c r="C2406" s="20">
        <v>622</v>
      </c>
      <c r="D2406" t="s">
        <v>6343</v>
      </c>
      <c r="E2406" s="10" t="s">
        <v>4241</v>
      </c>
      <c r="F2406" s="10" t="s">
        <v>10927</v>
      </c>
    </row>
    <row r="2407" spans="1:6" x14ac:dyDescent="0.25">
      <c r="A2407" t="s">
        <v>4089</v>
      </c>
      <c r="B2407" t="s">
        <v>3124</v>
      </c>
      <c r="C2407" s="20">
        <v>569</v>
      </c>
      <c r="D2407" t="s">
        <v>12104</v>
      </c>
      <c r="E2407" s="10" t="s">
        <v>12104</v>
      </c>
      <c r="F2407" s="10" t="s">
        <v>12104</v>
      </c>
    </row>
    <row r="2408" spans="1:6" x14ac:dyDescent="0.25">
      <c r="A2408" t="s">
        <v>1764</v>
      </c>
      <c r="B2408" t="s">
        <v>3124</v>
      </c>
      <c r="C2408" s="20">
        <v>2656</v>
      </c>
      <c r="D2408" t="s">
        <v>6344</v>
      </c>
      <c r="E2408" s="10" t="s">
        <v>4241</v>
      </c>
      <c r="F2408" s="10" t="s">
        <v>9183</v>
      </c>
    </row>
    <row r="2409" spans="1:6" x14ac:dyDescent="0.25">
      <c r="A2409" t="s">
        <v>1765</v>
      </c>
      <c r="B2409" t="s">
        <v>3124</v>
      </c>
      <c r="C2409" s="20">
        <v>1458</v>
      </c>
      <c r="D2409" t="s">
        <v>6345</v>
      </c>
      <c r="E2409" s="10" t="s">
        <v>4241</v>
      </c>
      <c r="F2409" s="10" t="s">
        <v>10928</v>
      </c>
    </row>
    <row r="2410" spans="1:6" x14ac:dyDescent="0.25">
      <c r="A2410" t="s">
        <v>1766</v>
      </c>
      <c r="B2410" t="s">
        <v>3124</v>
      </c>
      <c r="C2410" s="20">
        <v>2700</v>
      </c>
      <c r="D2410" t="s">
        <v>6346</v>
      </c>
      <c r="E2410" s="10" t="s">
        <v>4241</v>
      </c>
      <c r="F2410" s="10" t="s">
        <v>10929</v>
      </c>
    </row>
    <row r="2411" spans="1:6" x14ac:dyDescent="0.25">
      <c r="A2411" t="s">
        <v>1767</v>
      </c>
      <c r="B2411" t="s">
        <v>3123</v>
      </c>
      <c r="C2411" s="20">
        <v>6794</v>
      </c>
      <c r="D2411" t="s">
        <v>5358</v>
      </c>
      <c r="E2411" s="10" t="s">
        <v>8367</v>
      </c>
      <c r="F2411" s="10" t="s">
        <v>10930</v>
      </c>
    </row>
    <row r="2412" spans="1:6" x14ac:dyDescent="0.25">
      <c r="A2412" t="s">
        <v>3655</v>
      </c>
      <c r="B2412" t="s">
        <v>3123</v>
      </c>
      <c r="C2412" s="20">
        <v>2191</v>
      </c>
      <c r="D2412" t="s">
        <v>6347</v>
      </c>
      <c r="E2412" s="10" t="s">
        <v>7114</v>
      </c>
      <c r="F2412" s="10" t="s">
        <v>9277</v>
      </c>
    </row>
    <row r="2413" spans="1:6" x14ac:dyDescent="0.25">
      <c r="A2413" t="s">
        <v>1768</v>
      </c>
      <c r="B2413" t="s">
        <v>3124</v>
      </c>
      <c r="C2413" s="20">
        <v>27</v>
      </c>
      <c r="D2413" t="s">
        <v>6348</v>
      </c>
      <c r="E2413" s="10" t="s">
        <v>4241</v>
      </c>
      <c r="F2413" s="10" t="s">
        <v>10931</v>
      </c>
    </row>
    <row r="2414" spans="1:6" x14ac:dyDescent="0.25">
      <c r="A2414" t="s">
        <v>3656</v>
      </c>
      <c r="B2414" t="s">
        <v>3123</v>
      </c>
      <c r="C2414" s="20">
        <v>4186</v>
      </c>
      <c r="D2414" t="s">
        <v>6349</v>
      </c>
      <c r="E2414" s="10" t="s">
        <v>8368</v>
      </c>
      <c r="F2414" s="10" t="s">
        <v>10932</v>
      </c>
    </row>
    <row r="2415" spans="1:6" x14ac:dyDescent="0.25">
      <c r="A2415" t="s">
        <v>1769</v>
      </c>
      <c r="B2415" t="s">
        <v>3124</v>
      </c>
      <c r="C2415" s="20">
        <v>569</v>
      </c>
      <c r="D2415" t="s">
        <v>6350</v>
      </c>
      <c r="E2415" s="10" t="s">
        <v>4241</v>
      </c>
      <c r="F2415" s="10" t="s">
        <v>10933</v>
      </c>
    </row>
    <row r="2416" spans="1:6" x14ac:dyDescent="0.25">
      <c r="A2416" t="s">
        <v>1770</v>
      </c>
      <c r="B2416" t="s">
        <v>3123</v>
      </c>
      <c r="C2416" s="20">
        <v>813</v>
      </c>
      <c r="D2416" t="s">
        <v>4317</v>
      </c>
      <c r="E2416" s="10" t="s">
        <v>8369</v>
      </c>
      <c r="F2416" s="10" t="s">
        <v>10934</v>
      </c>
    </row>
    <row r="2417" spans="1:6" x14ac:dyDescent="0.25">
      <c r="A2417" t="s">
        <v>1771</v>
      </c>
      <c r="B2417" t="s">
        <v>3123</v>
      </c>
      <c r="C2417" s="20">
        <v>9511</v>
      </c>
      <c r="D2417" t="s">
        <v>6351</v>
      </c>
      <c r="E2417" s="10" t="s">
        <v>8370</v>
      </c>
      <c r="F2417" s="10" t="s">
        <v>9534</v>
      </c>
    </row>
    <row r="2418" spans="1:6" x14ac:dyDescent="0.25">
      <c r="A2418" t="s">
        <v>3657</v>
      </c>
      <c r="B2418" t="s">
        <v>3124</v>
      </c>
      <c r="C2418" s="20">
        <v>14</v>
      </c>
      <c r="D2418" t="s">
        <v>6352</v>
      </c>
      <c r="E2418" s="10" t="s">
        <v>4241</v>
      </c>
      <c r="F2418" s="10" t="s">
        <v>9634</v>
      </c>
    </row>
    <row r="2419" spans="1:6" x14ac:dyDescent="0.25">
      <c r="A2419" t="s">
        <v>1772</v>
      </c>
      <c r="B2419" t="s">
        <v>3124</v>
      </c>
      <c r="C2419" s="20">
        <v>12422</v>
      </c>
      <c r="D2419" t="s">
        <v>6353</v>
      </c>
      <c r="E2419" s="10" t="s">
        <v>8187</v>
      </c>
      <c r="F2419" s="10" t="s">
        <v>10935</v>
      </c>
    </row>
    <row r="2420" spans="1:6" x14ac:dyDescent="0.25">
      <c r="A2420" t="s">
        <v>4090</v>
      </c>
      <c r="B2420" t="s">
        <v>3124</v>
      </c>
      <c r="C2420" s="20"/>
      <c r="D2420" t="s">
        <v>12104</v>
      </c>
      <c r="E2420" s="10" t="s">
        <v>12104</v>
      </c>
      <c r="F2420" s="10" t="s">
        <v>12104</v>
      </c>
    </row>
    <row r="2421" spans="1:6" x14ac:dyDescent="0.25">
      <c r="A2421" t="s">
        <v>1773</v>
      </c>
      <c r="B2421" t="s">
        <v>3124</v>
      </c>
      <c r="C2421" s="20">
        <v>3291</v>
      </c>
      <c r="D2421" t="s">
        <v>4267</v>
      </c>
      <c r="E2421" s="10" t="s">
        <v>4241</v>
      </c>
      <c r="F2421" s="10" t="s">
        <v>9852</v>
      </c>
    </row>
    <row r="2422" spans="1:6" x14ac:dyDescent="0.25">
      <c r="A2422" t="s">
        <v>1774</v>
      </c>
      <c r="B2422" t="s">
        <v>3124</v>
      </c>
      <c r="C2422" s="20">
        <v>491</v>
      </c>
      <c r="D2422" t="s">
        <v>6354</v>
      </c>
      <c r="E2422" s="10" t="s">
        <v>4241</v>
      </c>
      <c r="F2422" s="10" t="s">
        <v>10936</v>
      </c>
    </row>
    <row r="2423" spans="1:6" x14ac:dyDescent="0.25">
      <c r="A2423" t="s">
        <v>1775</v>
      </c>
      <c r="B2423" t="s">
        <v>3124</v>
      </c>
      <c r="C2423" s="20">
        <v>495</v>
      </c>
      <c r="D2423" t="s">
        <v>6355</v>
      </c>
      <c r="E2423" s="10" t="s">
        <v>4241</v>
      </c>
      <c r="F2423" s="10" t="s">
        <v>10937</v>
      </c>
    </row>
    <row r="2424" spans="1:6" x14ac:dyDescent="0.25">
      <c r="A2424" t="s">
        <v>1776</v>
      </c>
      <c r="B2424" t="s">
        <v>3124</v>
      </c>
      <c r="C2424" s="20">
        <v>857</v>
      </c>
      <c r="D2424" t="s">
        <v>6356</v>
      </c>
      <c r="E2424" s="10" t="s">
        <v>4241</v>
      </c>
      <c r="F2424" s="10" t="s">
        <v>10938</v>
      </c>
    </row>
    <row r="2425" spans="1:6" x14ac:dyDescent="0.25">
      <c r="A2425" t="s">
        <v>3658</v>
      </c>
      <c r="B2425" t="s">
        <v>3124</v>
      </c>
      <c r="C2425" s="20">
        <v>85</v>
      </c>
      <c r="D2425" t="s">
        <v>6357</v>
      </c>
      <c r="E2425" s="10" t="s">
        <v>4241</v>
      </c>
      <c r="F2425" s="10" t="s">
        <v>10939</v>
      </c>
    </row>
    <row r="2426" spans="1:6" x14ac:dyDescent="0.25">
      <c r="A2426" t="s">
        <v>1777</v>
      </c>
      <c r="B2426" t="s">
        <v>3124</v>
      </c>
      <c r="C2426" s="20">
        <v>113</v>
      </c>
      <c r="D2426" t="s">
        <v>6358</v>
      </c>
      <c r="E2426" s="10" t="s">
        <v>4241</v>
      </c>
      <c r="F2426" s="10" t="s">
        <v>10940</v>
      </c>
    </row>
    <row r="2427" spans="1:6" x14ac:dyDescent="0.25">
      <c r="A2427" t="s">
        <v>1778</v>
      </c>
      <c r="B2427" t="s">
        <v>3124</v>
      </c>
      <c r="C2427" s="20">
        <v>152</v>
      </c>
      <c r="D2427" t="s">
        <v>6359</v>
      </c>
      <c r="E2427" s="10" t="s">
        <v>4241</v>
      </c>
      <c r="F2427" s="10" t="s">
        <v>9342</v>
      </c>
    </row>
    <row r="2428" spans="1:6" x14ac:dyDescent="0.25">
      <c r="A2428" t="s">
        <v>1779</v>
      </c>
      <c r="B2428" t="s">
        <v>3124</v>
      </c>
      <c r="C2428" s="20">
        <v>1442</v>
      </c>
      <c r="D2428" t="s">
        <v>6360</v>
      </c>
      <c r="E2428" s="10" t="s">
        <v>4241</v>
      </c>
      <c r="F2428" s="10" t="s">
        <v>10941</v>
      </c>
    </row>
    <row r="2429" spans="1:6" x14ac:dyDescent="0.25">
      <c r="A2429" t="s">
        <v>1780</v>
      </c>
      <c r="B2429" t="s">
        <v>3124</v>
      </c>
      <c r="C2429" s="20">
        <v>3923</v>
      </c>
      <c r="D2429" t="s">
        <v>5199</v>
      </c>
      <c r="E2429" s="10" t="s">
        <v>4241</v>
      </c>
      <c r="F2429" s="10" t="s">
        <v>10942</v>
      </c>
    </row>
    <row r="2430" spans="1:6" x14ac:dyDescent="0.25">
      <c r="A2430" t="s">
        <v>1781</v>
      </c>
      <c r="B2430" t="s">
        <v>3124</v>
      </c>
      <c r="C2430" s="20">
        <v>545</v>
      </c>
      <c r="D2430" t="s">
        <v>6361</v>
      </c>
      <c r="E2430" s="10" t="s">
        <v>4241</v>
      </c>
      <c r="F2430" s="10" t="s">
        <v>10943</v>
      </c>
    </row>
    <row r="2431" spans="1:6" x14ac:dyDescent="0.25">
      <c r="A2431" t="s">
        <v>1782</v>
      </c>
      <c r="B2431" t="s">
        <v>3124</v>
      </c>
      <c r="C2431" s="20">
        <v>3405</v>
      </c>
      <c r="D2431" t="s">
        <v>6362</v>
      </c>
      <c r="E2431" s="10" t="s">
        <v>4241</v>
      </c>
      <c r="F2431" s="10" t="s">
        <v>10944</v>
      </c>
    </row>
    <row r="2432" spans="1:6" x14ac:dyDescent="0.25">
      <c r="A2432" t="s">
        <v>1783</v>
      </c>
      <c r="B2432" t="s">
        <v>3123</v>
      </c>
      <c r="C2432" s="20">
        <v>19729</v>
      </c>
      <c r="D2432" t="s">
        <v>5070</v>
      </c>
      <c r="E2432" s="10" t="s">
        <v>8371</v>
      </c>
      <c r="F2432" s="10" t="s">
        <v>10945</v>
      </c>
    </row>
    <row r="2433" spans="1:6" x14ac:dyDescent="0.25">
      <c r="A2433" t="s">
        <v>1784</v>
      </c>
      <c r="B2433" t="s">
        <v>3124</v>
      </c>
      <c r="C2433" s="20">
        <v>2374</v>
      </c>
      <c r="D2433" t="s">
        <v>6363</v>
      </c>
      <c r="E2433" s="10" t="s">
        <v>4241</v>
      </c>
      <c r="F2433" s="10" t="s">
        <v>10946</v>
      </c>
    </row>
    <row r="2434" spans="1:6" x14ac:dyDescent="0.25">
      <c r="A2434" t="s">
        <v>3659</v>
      </c>
      <c r="B2434" t="s">
        <v>3123</v>
      </c>
      <c r="C2434" s="20">
        <v>5678</v>
      </c>
      <c r="D2434" t="s">
        <v>6364</v>
      </c>
      <c r="E2434" s="10" t="s">
        <v>7763</v>
      </c>
      <c r="F2434" s="10" t="s">
        <v>8611</v>
      </c>
    </row>
    <row r="2435" spans="1:6" x14ac:dyDescent="0.25">
      <c r="A2435" t="s">
        <v>1785</v>
      </c>
      <c r="B2435" t="s">
        <v>3124</v>
      </c>
      <c r="C2435" s="20">
        <v>1132</v>
      </c>
      <c r="D2435" t="s">
        <v>6365</v>
      </c>
      <c r="E2435" s="10" t="s">
        <v>4241</v>
      </c>
      <c r="F2435" s="10" t="s">
        <v>10947</v>
      </c>
    </row>
    <row r="2436" spans="1:6" x14ac:dyDescent="0.25">
      <c r="A2436" t="s">
        <v>1786</v>
      </c>
      <c r="B2436" t="s">
        <v>3123</v>
      </c>
      <c r="C2436" s="20">
        <v>1740</v>
      </c>
      <c r="D2436" t="s">
        <v>6366</v>
      </c>
      <c r="E2436" s="10" t="s">
        <v>8372</v>
      </c>
      <c r="F2436" s="10" t="s">
        <v>10948</v>
      </c>
    </row>
    <row r="2437" spans="1:6" x14ac:dyDescent="0.25">
      <c r="A2437" t="s">
        <v>1787</v>
      </c>
      <c r="B2437" t="s">
        <v>3123</v>
      </c>
      <c r="C2437" s="20">
        <v>14820</v>
      </c>
      <c r="D2437" t="s">
        <v>6367</v>
      </c>
      <c r="E2437" s="10" t="s">
        <v>8373</v>
      </c>
      <c r="F2437" s="10" t="s">
        <v>10949</v>
      </c>
    </row>
    <row r="2438" spans="1:6" x14ac:dyDescent="0.25">
      <c r="A2438" t="s">
        <v>1788</v>
      </c>
      <c r="B2438" t="s">
        <v>3123</v>
      </c>
      <c r="C2438" s="20">
        <v>372</v>
      </c>
      <c r="D2438" t="s">
        <v>6368</v>
      </c>
      <c r="E2438" s="10" t="s">
        <v>8374</v>
      </c>
      <c r="F2438" s="10" t="s">
        <v>10950</v>
      </c>
    </row>
    <row r="2439" spans="1:6" x14ac:dyDescent="0.25">
      <c r="A2439" t="s">
        <v>1789</v>
      </c>
      <c r="B2439" t="s">
        <v>3123</v>
      </c>
      <c r="C2439" s="20">
        <v>1916</v>
      </c>
      <c r="D2439" t="s">
        <v>6369</v>
      </c>
      <c r="E2439" s="10" t="s">
        <v>8375</v>
      </c>
      <c r="F2439" s="10" t="s">
        <v>8796</v>
      </c>
    </row>
    <row r="2440" spans="1:6" x14ac:dyDescent="0.25">
      <c r="A2440" t="s">
        <v>1790</v>
      </c>
      <c r="B2440" t="s">
        <v>3123</v>
      </c>
      <c r="C2440" s="20">
        <v>4641</v>
      </c>
      <c r="D2440" t="s">
        <v>6370</v>
      </c>
      <c r="E2440" s="10" t="s">
        <v>8376</v>
      </c>
      <c r="F2440" s="10" t="s">
        <v>10951</v>
      </c>
    </row>
    <row r="2441" spans="1:6" x14ac:dyDescent="0.25">
      <c r="A2441" t="s">
        <v>1791</v>
      </c>
      <c r="B2441" t="s">
        <v>3124</v>
      </c>
      <c r="C2441" s="20">
        <v>107</v>
      </c>
      <c r="D2441" t="s">
        <v>6156</v>
      </c>
      <c r="E2441" s="10" t="s">
        <v>4241</v>
      </c>
      <c r="F2441" s="10" t="s">
        <v>10952</v>
      </c>
    </row>
    <row r="2442" spans="1:6" x14ac:dyDescent="0.25">
      <c r="A2442" t="s">
        <v>1792</v>
      </c>
      <c r="B2442" t="s">
        <v>3123</v>
      </c>
      <c r="C2442" s="20">
        <v>3427</v>
      </c>
      <c r="D2442" t="s">
        <v>6371</v>
      </c>
      <c r="E2442" s="10" t="s">
        <v>8377</v>
      </c>
      <c r="F2442" s="10" t="s">
        <v>8869</v>
      </c>
    </row>
    <row r="2443" spans="1:6" x14ac:dyDescent="0.25">
      <c r="A2443" t="s">
        <v>1793</v>
      </c>
      <c r="B2443" t="s">
        <v>3124</v>
      </c>
      <c r="C2443" s="20">
        <v>7373</v>
      </c>
      <c r="D2443" t="s">
        <v>6372</v>
      </c>
      <c r="E2443" s="10" t="s">
        <v>4241</v>
      </c>
      <c r="F2443" s="10" t="s">
        <v>10953</v>
      </c>
    </row>
    <row r="2444" spans="1:6" x14ac:dyDescent="0.25">
      <c r="A2444" t="s">
        <v>1794</v>
      </c>
      <c r="B2444" t="s">
        <v>3124</v>
      </c>
      <c r="C2444" s="20">
        <v>1194</v>
      </c>
      <c r="D2444" t="s">
        <v>6373</v>
      </c>
      <c r="E2444" s="10" t="s">
        <v>4241</v>
      </c>
      <c r="F2444" s="10" t="s">
        <v>10954</v>
      </c>
    </row>
    <row r="2445" spans="1:6" x14ac:dyDescent="0.25">
      <c r="A2445" t="s">
        <v>1795</v>
      </c>
      <c r="B2445" t="s">
        <v>3123</v>
      </c>
      <c r="C2445" s="20">
        <v>6230</v>
      </c>
      <c r="D2445" t="s">
        <v>6374</v>
      </c>
      <c r="E2445" s="10" t="s">
        <v>8378</v>
      </c>
      <c r="F2445" s="10" t="s">
        <v>10955</v>
      </c>
    </row>
    <row r="2446" spans="1:6" x14ac:dyDescent="0.25">
      <c r="A2446" t="s">
        <v>1796</v>
      </c>
      <c r="B2446" t="s">
        <v>3123</v>
      </c>
      <c r="C2446" s="20">
        <v>18897</v>
      </c>
      <c r="D2446" t="s">
        <v>6375</v>
      </c>
      <c r="E2446" s="10" t="s">
        <v>8379</v>
      </c>
      <c r="F2446" s="10" t="s">
        <v>8908</v>
      </c>
    </row>
    <row r="2447" spans="1:6" x14ac:dyDescent="0.25">
      <c r="A2447" t="s">
        <v>1797</v>
      </c>
      <c r="B2447" t="s">
        <v>3123</v>
      </c>
      <c r="C2447" s="20">
        <v>7770</v>
      </c>
      <c r="D2447" t="s">
        <v>6376</v>
      </c>
      <c r="E2447" s="10" t="s">
        <v>8380</v>
      </c>
      <c r="F2447" s="10" t="s">
        <v>6567</v>
      </c>
    </row>
    <row r="2448" spans="1:6" x14ac:dyDescent="0.25">
      <c r="A2448" t="s">
        <v>1798</v>
      </c>
      <c r="B2448" t="s">
        <v>3123</v>
      </c>
      <c r="C2448" s="20">
        <v>5653</v>
      </c>
      <c r="D2448" t="s">
        <v>6377</v>
      </c>
      <c r="E2448" s="10" t="s">
        <v>5239</v>
      </c>
      <c r="F2448" s="10" t="s">
        <v>10956</v>
      </c>
    </row>
    <row r="2449" spans="1:6" x14ac:dyDescent="0.25">
      <c r="A2449" t="s">
        <v>1799</v>
      </c>
      <c r="B2449" t="s">
        <v>3123</v>
      </c>
      <c r="C2449" s="20">
        <v>1816</v>
      </c>
      <c r="D2449" t="s">
        <v>6378</v>
      </c>
      <c r="E2449" s="10" t="s">
        <v>8381</v>
      </c>
      <c r="F2449" s="10" t="s">
        <v>6438</v>
      </c>
    </row>
    <row r="2450" spans="1:6" x14ac:dyDescent="0.25">
      <c r="A2450" t="s">
        <v>1800</v>
      </c>
      <c r="B2450" t="s">
        <v>3123</v>
      </c>
      <c r="C2450" s="20">
        <v>832</v>
      </c>
      <c r="D2450" t="s">
        <v>6379</v>
      </c>
      <c r="E2450" s="10" t="s">
        <v>8382</v>
      </c>
      <c r="F2450" s="10" t="s">
        <v>10957</v>
      </c>
    </row>
    <row r="2451" spans="1:6" x14ac:dyDescent="0.25">
      <c r="A2451" t="s">
        <v>1801</v>
      </c>
      <c r="B2451" t="s">
        <v>3124</v>
      </c>
      <c r="C2451" s="20">
        <v>445</v>
      </c>
      <c r="D2451" t="s">
        <v>4792</v>
      </c>
      <c r="E2451" s="10" t="s">
        <v>4241</v>
      </c>
      <c r="F2451" s="10" t="s">
        <v>10958</v>
      </c>
    </row>
    <row r="2452" spans="1:6" x14ac:dyDescent="0.25">
      <c r="A2452" t="s">
        <v>1802</v>
      </c>
      <c r="B2452" t="s">
        <v>3124</v>
      </c>
      <c r="C2452" s="20">
        <v>865</v>
      </c>
      <c r="D2452" t="s">
        <v>6380</v>
      </c>
      <c r="E2452" s="10" t="s">
        <v>4241</v>
      </c>
      <c r="F2452" s="10" t="s">
        <v>10959</v>
      </c>
    </row>
    <row r="2453" spans="1:6" x14ac:dyDescent="0.25">
      <c r="A2453" t="s">
        <v>1803</v>
      </c>
      <c r="B2453" t="s">
        <v>3124</v>
      </c>
      <c r="C2453" s="20">
        <v>132</v>
      </c>
      <c r="D2453" t="s">
        <v>6381</v>
      </c>
      <c r="E2453" s="10" t="s">
        <v>4241</v>
      </c>
      <c r="F2453" s="10" t="s">
        <v>10960</v>
      </c>
    </row>
    <row r="2454" spans="1:6" x14ac:dyDescent="0.25">
      <c r="A2454" t="s">
        <v>1804</v>
      </c>
      <c r="B2454" t="s">
        <v>3123</v>
      </c>
      <c r="C2454" s="20">
        <v>3785</v>
      </c>
      <c r="D2454" t="s">
        <v>6382</v>
      </c>
      <c r="E2454" s="10" t="s">
        <v>8383</v>
      </c>
      <c r="F2454" s="10" t="s">
        <v>9159</v>
      </c>
    </row>
    <row r="2455" spans="1:6" x14ac:dyDescent="0.25">
      <c r="A2455" t="s">
        <v>1805</v>
      </c>
      <c r="B2455" t="s">
        <v>3124</v>
      </c>
      <c r="C2455" s="20">
        <v>1097</v>
      </c>
      <c r="D2455" t="s">
        <v>6383</v>
      </c>
      <c r="E2455" s="10" t="s">
        <v>4241</v>
      </c>
      <c r="F2455" s="10" t="s">
        <v>10961</v>
      </c>
    </row>
    <row r="2456" spans="1:6" x14ac:dyDescent="0.25">
      <c r="A2456" t="s">
        <v>1806</v>
      </c>
      <c r="B2456" t="s">
        <v>3123</v>
      </c>
      <c r="C2456" s="20">
        <v>6790</v>
      </c>
      <c r="D2456" t="s">
        <v>6384</v>
      </c>
      <c r="E2456" s="10" t="s">
        <v>8384</v>
      </c>
      <c r="F2456" s="10" t="s">
        <v>10962</v>
      </c>
    </row>
    <row r="2457" spans="1:6" x14ac:dyDescent="0.25">
      <c r="A2457" t="s">
        <v>1807</v>
      </c>
      <c r="B2457" t="s">
        <v>3123</v>
      </c>
      <c r="C2457" s="20">
        <v>1854</v>
      </c>
      <c r="D2457" t="s">
        <v>6385</v>
      </c>
      <c r="E2457" s="10" t="s">
        <v>8385</v>
      </c>
      <c r="F2457" s="10" t="s">
        <v>10963</v>
      </c>
    </row>
    <row r="2458" spans="1:6" x14ac:dyDescent="0.25">
      <c r="A2458" t="s">
        <v>1808</v>
      </c>
      <c r="B2458" t="s">
        <v>3124</v>
      </c>
      <c r="C2458" s="20">
        <v>301</v>
      </c>
      <c r="D2458" t="s">
        <v>5650</v>
      </c>
      <c r="E2458" s="10" t="s">
        <v>4241</v>
      </c>
      <c r="F2458" s="10" t="s">
        <v>10964</v>
      </c>
    </row>
    <row r="2459" spans="1:6" x14ac:dyDescent="0.25">
      <c r="A2459" t="s">
        <v>1809</v>
      </c>
      <c r="B2459" t="s">
        <v>3124</v>
      </c>
      <c r="C2459" s="20">
        <v>207</v>
      </c>
      <c r="D2459" t="s">
        <v>6386</v>
      </c>
      <c r="E2459" s="10" t="s">
        <v>4241</v>
      </c>
      <c r="F2459" s="10" t="s">
        <v>10965</v>
      </c>
    </row>
    <row r="2460" spans="1:6" x14ac:dyDescent="0.25">
      <c r="A2460" t="s">
        <v>1810</v>
      </c>
      <c r="B2460" t="s">
        <v>3124</v>
      </c>
      <c r="C2460" s="20">
        <v>994</v>
      </c>
      <c r="D2460" t="s">
        <v>6387</v>
      </c>
      <c r="E2460" s="10" t="s">
        <v>4241</v>
      </c>
      <c r="F2460" s="10" t="s">
        <v>10966</v>
      </c>
    </row>
    <row r="2461" spans="1:6" x14ac:dyDescent="0.25">
      <c r="A2461" t="s">
        <v>1811</v>
      </c>
      <c r="B2461" t="s">
        <v>3123</v>
      </c>
      <c r="C2461" s="20">
        <v>5067</v>
      </c>
      <c r="D2461" t="s">
        <v>6388</v>
      </c>
      <c r="E2461" s="10" t="s">
        <v>8386</v>
      </c>
      <c r="F2461" s="10" t="s">
        <v>10298</v>
      </c>
    </row>
    <row r="2462" spans="1:6" x14ac:dyDescent="0.25">
      <c r="A2462" t="s">
        <v>1812</v>
      </c>
      <c r="B2462" t="s">
        <v>3123</v>
      </c>
      <c r="C2462" s="20">
        <v>1288</v>
      </c>
      <c r="D2462" t="s">
        <v>6389</v>
      </c>
      <c r="E2462" s="10" t="s">
        <v>7833</v>
      </c>
      <c r="F2462" s="10" t="s">
        <v>5499</v>
      </c>
    </row>
    <row r="2463" spans="1:6" x14ac:dyDescent="0.25">
      <c r="A2463" t="s">
        <v>1813</v>
      </c>
      <c r="B2463" t="s">
        <v>3124</v>
      </c>
      <c r="C2463" s="20">
        <v>745</v>
      </c>
      <c r="D2463" t="s">
        <v>6390</v>
      </c>
      <c r="E2463" s="10" t="s">
        <v>4241</v>
      </c>
      <c r="F2463" s="10" t="s">
        <v>10967</v>
      </c>
    </row>
    <row r="2464" spans="1:6" x14ac:dyDescent="0.25">
      <c r="A2464" t="s">
        <v>4091</v>
      </c>
      <c r="B2464" t="s">
        <v>3123</v>
      </c>
      <c r="C2464" s="20"/>
      <c r="D2464" t="s">
        <v>12104</v>
      </c>
      <c r="E2464" s="10" t="s">
        <v>12104</v>
      </c>
      <c r="F2464" s="10" t="s">
        <v>12104</v>
      </c>
    </row>
    <row r="2465" spans="1:6" x14ac:dyDescent="0.25">
      <c r="A2465" t="s">
        <v>4092</v>
      </c>
      <c r="B2465" t="s">
        <v>3123</v>
      </c>
      <c r="C2465" s="20">
        <v>853</v>
      </c>
      <c r="D2465" t="s">
        <v>12104</v>
      </c>
      <c r="E2465" s="10" t="s">
        <v>12104</v>
      </c>
      <c r="F2465" s="10" t="s">
        <v>12104</v>
      </c>
    </row>
    <row r="2466" spans="1:6" x14ac:dyDescent="0.25">
      <c r="A2466" t="s">
        <v>4093</v>
      </c>
      <c r="B2466" t="s">
        <v>3123</v>
      </c>
      <c r="C2466" s="20">
        <v>158</v>
      </c>
      <c r="D2466" t="s">
        <v>12104</v>
      </c>
      <c r="E2466" s="10" t="s">
        <v>12104</v>
      </c>
      <c r="F2466" s="10" t="s">
        <v>12104</v>
      </c>
    </row>
    <row r="2467" spans="1:6" x14ac:dyDescent="0.25">
      <c r="A2467" t="s">
        <v>1814</v>
      </c>
      <c r="B2467" t="s">
        <v>3123</v>
      </c>
      <c r="C2467" s="20">
        <v>49325</v>
      </c>
      <c r="D2467" t="s">
        <v>6391</v>
      </c>
      <c r="E2467" s="10" t="s">
        <v>8387</v>
      </c>
      <c r="F2467" s="10" t="s">
        <v>10968</v>
      </c>
    </row>
    <row r="2468" spans="1:6" x14ac:dyDescent="0.25">
      <c r="A2468" t="s">
        <v>4094</v>
      </c>
      <c r="B2468" t="s">
        <v>3123</v>
      </c>
      <c r="C2468" s="20">
        <v>3657</v>
      </c>
      <c r="D2468" t="s">
        <v>12104</v>
      </c>
      <c r="E2468" s="10" t="s">
        <v>12104</v>
      </c>
      <c r="F2468" s="10" t="s">
        <v>12104</v>
      </c>
    </row>
    <row r="2469" spans="1:6" x14ac:dyDescent="0.25">
      <c r="A2469" t="s">
        <v>4095</v>
      </c>
      <c r="B2469" t="s">
        <v>3123</v>
      </c>
      <c r="C2469" s="20">
        <v>3781</v>
      </c>
      <c r="D2469" t="s">
        <v>12104</v>
      </c>
      <c r="E2469" s="10" t="s">
        <v>12104</v>
      </c>
      <c r="F2469" s="10" t="s">
        <v>12104</v>
      </c>
    </row>
    <row r="2470" spans="1:6" x14ac:dyDescent="0.25">
      <c r="A2470" t="s">
        <v>4096</v>
      </c>
      <c r="B2470" t="s">
        <v>3123</v>
      </c>
      <c r="C2470" s="20">
        <v>668</v>
      </c>
      <c r="D2470" t="s">
        <v>12104</v>
      </c>
      <c r="E2470" s="10" t="s">
        <v>12104</v>
      </c>
      <c r="F2470" s="10" t="s">
        <v>12104</v>
      </c>
    </row>
    <row r="2471" spans="1:6" x14ac:dyDescent="0.25">
      <c r="A2471" t="s">
        <v>4097</v>
      </c>
      <c r="B2471" t="s">
        <v>3123</v>
      </c>
      <c r="C2471" s="20">
        <v>2835</v>
      </c>
      <c r="D2471" t="s">
        <v>12104</v>
      </c>
      <c r="E2471" s="10" t="s">
        <v>12104</v>
      </c>
      <c r="F2471" s="10" t="s">
        <v>12104</v>
      </c>
    </row>
    <row r="2472" spans="1:6" x14ac:dyDescent="0.25">
      <c r="A2472" t="s">
        <v>4098</v>
      </c>
      <c r="B2472" t="s">
        <v>3123</v>
      </c>
      <c r="C2472" s="20">
        <v>1337</v>
      </c>
      <c r="D2472" t="s">
        <v>12104</v>
      </c>
      <c r="E2472" s="10" t="s">
        <v>12104</v>
      </c>
      <c r="F2472" s="10" t="s">
        <v>12104</v>
      </c>
    </row>
    <row r="2473" spans="1:6" x14ac:dyDescent="0.25">
      <c r="A2473" t="s">
        <v>4099</v>
      </c>
      <c r="B2473" t="s">
        <v>3123</v>
      </c>
      <c r="C2473" s="20">
        <v>556</v>
      </c>
      <c r="D2473" t="s">
        <v>12104</v>
      </c>
      <c r="E2473" s="10" t="s">
        <v>12104</v>
      </c>
      <c r="F2473" s="10" t="s">
        <v>12104</v>
      </c>
    </row>
    <row r="2474" spans="1:6" x14ac:dyDescent="0.25">
      <c r="A2474" t="s">
        <v>4100</v>
      </c>
      <c r="B2474" t="s">
        <v>3123</v>
      </c>
      <c r="C2474" s="20">
        <v>4369</v>
      </c>
      <c r="D2474" t="s">
        <v>12104</v>
      </c>
      <c r="E2474" s="10" t="s">
        <v>12104</v>
      </c>
      <c r="F2474" s="10" t="s">
        <v>12104</v>
      </c>
    </row>
    <row r="2475" spans="1:6" x14ac:dyDescent="0.25">
      <c r="A2475" t="s">
        <v>4101</v>
      </c>
      <c r="B2475" t="s">
        <v>3123</v>
      </c>
      <c r="C2475" s="20">
        <v>638</v>
      </c>
      <c r="D2475" t="s">
        <v>12104</v>
      </c>
      <c r="E2475" s="10" t="s">
        <v>12104</v>
      </c>
      <c r="F2475" s="10" t="s">
        <v>12104</v>
      </c>
    </row>
    <row r="2476" spans="1:6" x14ac:dyDescent="0.25">
      <c r="A2476" t="s">
        <v>4102</v>
      </c>
      <c r="B2476" t="s">
        <v>3123</v>
      </c>
      <c r="C2476" s="20">
        <v>275</v>
      </c>
      <c r="D2476" t="s">
        <v>12104</v>
      </c>
      <c r="E2476" s="10" t="s">
        <v>12104</v>
      </c>
      <c r="F2476" s="10" t="s">
        <v>12104</v>
      </c>
    </row>
    <row r="2477" spans="1:6" x14ac:dyDescent="0.25">
      <c r="A2477" t="s">
        <v>4103</v>
      </c>
      <c r="B2477" t="s">
        <v>3123</v>
      </c>
      <c r="C2477" s="20">
        <v>529</v>
      </c>
      <c r="D2477" t="s">
        <v>12104</v>
      </c>
      <c r="E2477" s="10" t="s">
        <v>12104</v>
      </c>
      <c r="F2477" s="10" t="s">
        <v>12104</v>
      </c>
    </row>
    <row r="2478" spans="1:6" x14ac:dyDescent="0.25">
      <c r="A2478" t="s">
        <v>4104</v>
      </c>
      <c r="B2478" t="s">
        <v>3123</v>
      </c>
      <c r="C2478" s="20">
        <v>4336</v>
      </c>
      <c r="D2478" t="s">
        <v>12104</v>
      </c>
      <c r="E2478" s="10" t="s">
        <v>12104</v>
      </c>
      <c r="F2478" s="10" t="s">
        <v>12104</v>
      </c>
    </row>
    <row r="2479" spans="1:6" x14ac:dyDescent="0.25">
      <c r="A2479" t="s">
        <v>4105</v>
      </c>
      <c r="B2479" t="s">
        <v>3123</v>
      </c>
      <c r="C2479" s="20">
        <v>785</v>
      </c>
      <c r="D2479" t="s">
        <v>12104</v>
      </c>
      <c r="E2479" s="10" t="s">
        <v>12104</v>
      </c>
      <c r="F2479" s="10" t="s">
        <v>12104</v>
      </c>
    </row>
    <row r="2480" spans="1:6" x14ac:dyDescent="0.25">
      <c r="A2480" t="s">
        <v>4106</v>
      </c>
      <c r="B2480" t="s">
        <v>3123</v>
      </c>
      <c r="C2480" s="20">
        <v>820</v>
      </c>
      <c r="D2480" t="s">
        <v>12104</v>
      </c>
      <c r="E2480" s="10" t="s">
        <v>12104</v>
      </c>
      <c r="F2480" s="10" t="s">
        <v>12104</v>
      </c>
    </row>
    <row r="2481" spans="1:6" x14ac:dyDescent="0.25">
      <c r="A2481" t="s">
        <v>4107</v>
      </c>
      <c r="B2481" t="s">
        <v>3123</v>
      </c>
      <c r="C2481" s="20">
        <v>752</v>
      </c>
      <c r="D2481" t="s">
        <v>12104</v>
      </c>
      <c r="E2481" s="10" t="s">
        <v>12104</v>
      </c>
      <c r="F2481" s="10" t="s">
        <v>12104</v>
      </c>
    </row>
    <row r="2482" spans="1:6" x14ac:dyDescent="0.25">
      <c r="A2482" t="s">
        <v>4108</v>
      </c>
      <c r="B2482" t="s">
        <v>3123</v>
      </c>
      <c r="C2482" s="20">
        <v>589</v>
      </c>
      <c r="D2482" t="s">
        <v>12104</v>
      </c>
      <c r="E2482" s="10" t="s">
        <v>12104</v>
      </c>
      <c r="F2482" s="10" t="s">
        <v>12104</v>
      </c>
    </row>
    <row r="2483" spans="1:6" x14ac:dyDescent="0.25">
      <c r="A2483" t="s">
        <v>4109</v>
      </c>
      <c r="B2483" t="s">
        <v>3123</v>
      </c>
      <c r="C2483" s="20">
        <v>722</v>
      </c>
      <c r="D2483" t="s">
        <v>12104</v>
      </c>
      <c r="E2483" s="10" t="s">
        <v>12104</v>
      </c>
      <c r="F2483" s="10" t="s">
        <v>12104</v>
      </c>
    </row>
    <row r="2484" spans="1:6" x14ac:dyDescent="0.25">
      <c r="A2484" t="s">
        <v>4110</v>
      </c>
      <c r="B2484" t="s">
        <v>3123</v>
      </c>
      <c r="C2484" s="20">
        <v>373</v>
      </c>
      <c r="D2484" t="s">
        <v>12104</v>
      </c>
      <c r="E2484" s="10" t="s">
        <v>12104</v>
      </c>
      <c r="F2484" s="10" t="s">
        <v>12104</v>
      </c>
    </row>
    <row r="2485" spans="1:6" x14ac:dyDescent="0.25">
      <c r="A2485" t="s">
        <v>4111</v>
      </c>
      <c r="B2485" t="s">
        <v>3123</v>
      </c>
      <c r="C2485" s="20">
        <v>475</v>
      </c>
      <c r="D2485" t="s">
        <v>12104</v>
      </c>
      <c r="E2485" s="10" t="s">
        <v>12104</v>
      </c>
      <c r="F2485" s="10" t="s">
        <v>12104</v>
      </c>
    </row>
    <row r="2486" spans="1:6" x14ac:dyDescent="0.25">
      <c r="A2486" t="s">
        <v>4112</v>
      </c>
      <c r="B2486" t="s">
        <v>3123</v>
      </c>
      <c r="C2486" s="20">
        <v>930</v>
      </c>
      <c r="D2486" t="s">
        <v>12104</v>
      </c>
      <c r="E2486" s="10" t="s">
        <v>12104</v>
      </c>
      <c r="F2486" s="10" t="s">
        <v>12104</v>
      </c>
    </row>
    <row r="2487" spans="1:6" x14ac:dyDescent="0.25">
      <c r="A2487" t="s">
        <v>4113</v>
      </c>
      <c r="B2487" t="s">
        <v>3123</v>
      </c>
      <c r="C2487" s="20">
        <v>942</v>
      </c>
      <c r="D2487" t="s">
        <v>12104</v>
      </c>
      <c r="E2487" s="10" t="s">
        <v>12104</v>
      </c>
      <c r="F2487" s="10" t="s">
        <v>12104</v>
      </c>
    </row>
    <row r="2488" spans="1:6" x14ac:dyDescent="0.25">
      <c r="A2488" t="s">
        <v>4114</v>
      </c>
      <c r="B2488" t="s">
        <v>3123</v>
      </c>
      <c r="C2488" s="20">
        <v>6867</v>
      </c>
      <c r="D2488" t="s">
        <v>12104</v>
      </c>
      <c r="E2488" s="10" t="s">
        <v>12104</v>
      </c>
      <c r="F2488" s="10" t="s">
        <v>12104</v>
      </c>
    </row>
    <row r="2489" spans="1:6" x14ac:dyDescent="0.25">
      <c r="A2489" t="s">
        <v>1815</v>
      </c>
      <c r="B2489" t="s">
        <v>3123</v>
      </c>
      <c r="C2489" s="20">
        <v>6667</v>
      </c>
      <c r="D2489" t="s">
        <v>6392</v>
      </c>
      <c r="E2489" s="10" t="s">
        <v>8388</v>
      </c>
      <c r="F2489" s="10" t="s">
        <v>10969</v>
      </c>
    </row>
    <row r="2490" spans="1:6" x14ac:dyDescent="0.25">
      <c r="A2490" t="s">
        <v>3660</v>
      </c>
      <c r="B2490" t="s">
        <v>3123</v>
      </c>
      <c r="C2490" s="20">
        <v>85</v>
      </c>
      <c r="D2490" t="s">
        <v>6393</v>
      </c>
      <c r="E2490" s="10" t="s">
        <v>8389</v>
      </c>
      <c r="F2490" s="10" t="s">
        <v>10970</v>
      </c>
    </row>
    <row r="2491" spans="1:6" x14ac:dyDescent="0.25">
      <c r="A2491" t="s">
        <v>1816</v>
      </c>
      <c r="B2491" t="s">
        <v>3124</v>
      </c>
      <c r="C2491" s="20">
        <v>285</v>
      </c>
      <c r="D2491" t="s">
        <v>6394</v>
      </c>
      <c r="E2491" s="10" t="s">
        <v>4241</v>
      </c>
      <c r="F2491" s="10" t="s">
        <v>6458</v>
      </c>
    </row>
    <row r="2492" spans="1:6" x14ac:dyDescent="0.25">
      <c r="A2492" t="s">
        <v>1817</v>
      </c>
      <c r="B2492" t="s">
        <v>3124</v>
      </c>
      <c r="C2492" s="20">
        <v>7612</v>
      </c>
      <c r="D2492" t="s">
        <v>6395</v>
      </c>
      <c r="E2492" s="10" t="s">
        <v>4241</v>
      </c>
      <c r="F2492" s="10" t="s">
        <v>10971</v>
      </c>
    </row>
    <row r="2493" spans="1:6" x14ac:dyDescent="0.25">
      <c r="A2493" t="s">
        <v>4115</v>
      </c>
      <c r="B2493" t="s">
        <v>3123</v>
      </c>
      <c r="C2493" s="20"/>
      <c r="D2493" t="s">
        <v>12104</v>
      </c>
      <c r="E2493" s="10" t="s">
        <v>12104</v>
      </c>
      <c r="F2493" s="10" t="s">
        <v>12104</v>
      </c>
    </row>
    <row r="2494" spans="1:6" x14ac:dyDescent="0.25">
      <c r="A2494" t="s">
        <v>1818</v>
      </c>
      <c r="B2494" t="s">
        <v>3124</v>
      </c>
      <c r="C2494" s="20">
        <v>1207</v>
      </c>
      <c r="D2494" t="s">
        <v>5491</v>
      </c>
      <c r="E2494" s="10" t="s">
        <v>4241</v>
      </c>
      <c r="F2494" s="10" t="s">
        <v>10394</v>
      </c>
    </row>
    <row r="2495" spans="1:6" x14ac:dyDescent="0.25">
      <c r="A2495" t="s">
        <v>1819</v>
      </c>
      <c r="B2495" t="s">
        <v>3123</v>
      </c>
      <c r="C2495" s="20">
        <v>1772</v>
      </c>
      <c r="D2495" t="s">
        <v>6396</v>
      </c>
      <c r="E2495" s="10" t="s">
        <v>8390</v>
      </c>
      <c r="F2495" s="10" t="s">
        <v>10972</v>
      </c>
    </row>
    <row r="2496" spans="1:6" x14ac:dyDescent="0.25">
      <c r="A2496" t="s">
        <v>1820</v>
      </c>
      <c r="B2496" t="s">
        <v>3124</v>
      </c>
      <c r="C2496" s="20">
        <v>1301</v>
      </c>
      <c r="D2496" t="s">
        <v>6397</v>
      </c>
      <c r="E2496" s="10" t="s">
        <v>4241</v>
      </c>
      <c r="F2496" s="10" t="s">
        <v>10973</v>
      </c>
    </row>
    <row r="2497" spans="1:6" x14ac:dyDescent="0.25">
      <c r="A2497" t="s">
        <v>1821</v>
      </c>
      <c r="B2497" t="s">
        <v>3124</v>
      </c>
      <c r="C2497" s="20">
        <v>2726</v>
      </c>
      <c r="D2497" t="s">
        <v>6398</v>
      </c>
      <c r="E2497" s="10" t="s">
        <v>4241</v>
      </c>
      <c r="F2497" s="10" t="s">
        <v>10974</v>
      </c>
    </row>
    <row r="2498" spans="1:6" x14ac:dyDescent="0.25">
      <c r="A2498" t="s">
        <v>3661</v>
      </c>
      <c r="B2498" t="s">
        <v>3124</v>
      </c>
      <c r="C2498" s="20">
        <v>288</v>
      </c>
      <c r="D2498" t="s">
        <v>6399</v>
      </c>
      <c r="E2498" s="10" t="s">
        <v>4241</v>
      </c>
      <c r="F2498" s="10" t="s">
        <v>10975</v>
      </c>
    </row>
    <row r="2499" spans="1:6" x14ac:dyDescent="0.25">
      <c r="A2499" t="s">
        <v>1822</v>
      </c>
      <c r="B2499" t="s">
        <v>3124</v>
      </c>
      <c r="C2499" s="20">
        <v>593</v>
      </c>
      <c r="D2499" t="s">
        <v>6400</v>
      </c>
      <c r="E2499" s="10" t="s">
        <v>4241</v>
      </c>
      <c r="F2499" s="10" t="s">
        <v>10976</v>
      </c>
    </row>
    <row r="2500" spans="1:6" x14ac:dyDescent="0.25">
      <c r="A2500" t="s">
        <v>1823</v>
      </c>
      <c r="B2500" t="s">
        <v>3123</v>
      </c>
      <c r="C2500" s="20">
        <v>942</v>
      </c>
      <c r="D2500" t="s">
        <v>6401</v>
      </c>
      <c r="E2500" s="10" t="s">
        <v>8391</v>
      </c>
      <c r="F2500" s="10" t="s">
        <v>10977</v>
      </c>
    </row>
    <row r="2501" spans="1:6" x14ac:dyDescent="0.25">
      <c r="A2501" t="s">
        <v>3662</v>
      </c>
      <c r="B2501" t="s">
        <v>3124</v>
      </c>
      <c r="C2501" s="20">
        <v>295</v>
      </c>
      <c r="D2501" t="s">
        <v>6402</v>
      </c>
      <c r="E2501" s="10" t="s">
        <v>4241</v>
      </c>
      <c r="F2501" s="10" t="s">
        <v>10978</v>
      </c>
    </row>
    <row r="2502" spans="1:6" x14ac:dyDescent="0.25">
      <c r="A2502" t="s">
        <v>3663</v>
      </c>
      <c r="B2502" t="s">
        <v>3124</v>
      </c>
      <c r="C2502" s="20">
        <v>180</v>
      </c>
      <c r="D2502" t="s">
        <v>6403</v>
      </c>
      <c r="E2502" s="10" t="s">
        <v>4241</v>
      </c>
      <c r="F2502" s="10" t="s">
        <v>10979</v>
      </c>
    </row>
    <row r="2503" spans="1:6" x14ac:dyDescent="0.25">
      <c r="A2503" t="s">
        <v>1824</v>
      </c>
      <c r="B2503" t="s">
        <v>3124</v>
      </c>
      <c r="C2503" s="20">
        <v>59</v>
      </c>
      <c r="D2503" t="s">
        <v>6404</v>
      </c>
      <c r="E2503" s="10" t="s">
        <v>4241</v>
      </c>
      <c r="F2503" s="10" t="s">
        <v>10980</v>
      </c>
    </row>
    <row r="2504" spans="1:6" x14ac:dyDescent="0.25">
      <c r="A2504" t="s">
        <v>1825</v>
      </c>
      <c r="B2504" t="s">
        <v>3123</v>
      </c>
      <c r="C2504" s="20">
        <v>6621</v>
      </c>
      <c r="D2504" t="s">
        <v>6405</v>
      </c>
      <c r="E2504" s="10" t="s">
        <v>8322</v>
      </c>
      <c r="F2504" s="10" t="s">
        <v>9124</v>
      </c>
    </row>
    <row r="2505" spans="1:6" x14ac:dyDescent="0.25">
      <c r="A2505" t="s">
        <v>3664</v>
      </c>
      <c r="B2505" t="s">
        <v>3124</v>
      </c>
      <c r="C2505" s="20">
        <v>132</v>
      </c>
      <c r="D2505" t="s">
        <v>6406</v>
      </c>
      <c r="E2505" s="10" t="s">
        <v>4241</v>
      </c>
      <c r="F2505" s="10" t="s">
        <v>10981</v>
      </c>
    </row>
    <row r="2506" spans="1:6" x14ac:dyDescent="0.25">
      <c r="A2506" t="s">
        <v>3665</v>
      </c>
      <c r="B2506" t="s">
        <v>3123</v>
      </c>
      <c r="C2506" s="20">
        <v>149</v>
      </c>
      <c r="D2506" t="s">
        <v>6407</v>
      </c>
      <c r="E2506" s="10" t="s">
        <v>4241</v>
      </c>
      <c r="F2506" s="10" t="s">
        <v>5701</v>
      </c>
    </row>
    <row r="2507" spans="1:6" x14ac:dyDescent="0.25">
      <c r="A2507" t="s">
        <v>1826</v>
      </c>
      <c r="B2507" t="s">
        <v>3123</v>
      </c>
      <c r="C2507" s="20">
        <v>589</v>
      </c>
      <c r="D2507" t="s">
        <v>6408</v>
      </c>
      <c r="E2507" s="10" t="s">
        <v>8392</v>
      </c>
      <c r="F2507" s="10" t="s">
        <v>10982</v>
      </c>
    </row>
    <row r="2508" spans="1:6" x14ac:dyDescent="0.25">
      <c r="A2508" t="s">
        <v>1827</v>
      </c>
      <c r="B2508" t="s">
        <v>3124</v>
      </c>
      <c r="C2508" s="20">
        <v>2113</v>
      </c>
      <c r="D2508" t="s">
        <v>4232</v>
      </c>
      <c r="E2508" s="10" t="s">
        <v>4241</v>
      </c>
      <c r="F2508" s="10" t="s">
        <v>10983</v>
      </c>
    </row>
    <row r="2509" spans="1:6" x14ac:dyDescent="0.25">
      <c r="A2509" t="s">
        <v>1828</v>
      </c>
      <c r="B2509" t="s">
        <v>3123</v>
      </c>
      <c r="C2509" s="20">
        <v>943</v>
      </c>
      <c r="D2509" t="s">
        <v>4578</v>
      </c>
      <c r="E2509" s="10" t="s">
        <v>7950</v>
      </c>
      <c r="F2509" s="10" t="s">
        <v>10984</v>
      </c>
    </row>
    <row r="2510" spans="1:6" x14ac:dyDescent="0.25">
      <c r="A2510" t="s">
        <v>1829</v>
      </c>
      <c r="B2510" t="s">
        <v>3124</v>
      </c>
      <c r="C2510" s="20">
        <v>501</v>
      </c>
      <c r="D2510" t="s">
        <v>6409</v>
      </c>
      <c r="E2510" s="10" t="s">
        <v>4241</v>
      </c>
      <c r="F2510" s="10" t="s">
        <v>10985</v>
      </c>
    </row>
    <row r="2511" spans="1:6" x14ac:dyDescent="0.25">
      <c r="A2511" t="s">
        <v>1829</v>
      </c>
      <c r="B2511" t="s">
        <v>3124</v>
      </c>
      <c r="C2511" s="20"/>
      <c r="D2511" t="s">
        <v>12104</v>
      </c>
      <c r="E2511" s="10" t="s">
        <v>12104</v>
      </c>
      <c r="F2511" s="10" t="s">
        <v>12104</v>
      </c>
    </row>
    <row r="2512" spans="1:6" x14ac:dyDescent="0.25">
      <c r="A2512" t="s">
        <v>1830</v>
      </c>
      <c r="B2512" t="s">
        <v>3123</v>
      </c>
      <c r="C2512" s="20">
        <v>3714</v>
      </c>
      <c r="D2512" t="s">
        <v>6410</v>
      </c>
      <c r="E2512" s="10" t="s">
        <v>8393</v>
      </c>
      <c r="F2512" s="10" t="s">
        <v>10986</v>
      </c>
    </row>
    <row r="2513" spans="1:6" x14ac:dyDescent="0.25">
      <c r="A2513" t="s">
        <v>1831</v>
      </c>
      <c r="B2513" t="s">
        <v>3123</v>
      </c>
      <c r="C2513" s="20">
        <v>2983</v>
      </c>
      <c r="D2513" t="s">
        <v>6411</v>
      </c>
      <c r="E2513" s="10" t="s">
        <v>8394</v>
      </c>
      <c r="F2513" s="10" t="s">
        <v>8809</v>
      </c>
    </row>
    <row r="2514" spans="1:6" x14ac:dyDescent="0.25">
      <c r="A2514" t="s">
        <v>1832</v>
      </c>
      <c r="B2514" t="s">
        <v>3123</v>
      </c>
      <c r="C2514" s="20">
        <v>4684</v>
      </c>
      <c r="D2514" t="s">
        <v>6412</v>
      </c>
      <c r="E2514" s="10" t="s">
        <v>5360</v>
      </c>
      <c r="F2514" s="10" t="s">
        <v>10987</v>
      </c>
    </row>
    <row r="2515" spans="1:6" x14ac:dyDescent="0.25">
      <c r="A2515" t="s">
        <v>3666</v>
      </c>
      <c r="B2515" t="s">
        <v>3123</v>
      </c>
      <c r="C2515" s="20">
        <v>2899</v>
      </c>
      <c r="D2515" t="s">
        <v>6413</v>
      </c>
      <c r="E2515" s="10" t="s">
        <v>5244</v>
      </c>
      <c r="F2515" s="10" t="s">
        <v>10988</v>
      </c>
    </row>
    <row r="2516" spans="1:6" x14ac:dyDescent="0.25">
      <c r="A2516" t="s">
        <v>3667</v>
      </c>
      <c r="B2516" t="s">
        <v>3123</v>
      </c>
      <c r="C2516" s="20">
        <v>1365</v>
      </c>
      <c r="D2516" t="s">
        <v>6414</v>
      </c>
      <c r="E2516" s="10" t="s">
        <v>8395</v>
      </c>
      <c r="F2516" s="10" t="s">
        <v>10989</v>
      </c>
    </row>
    <row r="2517" spans="1:6" x14ac:dyDescent="0.25">
      <c r="A2517" t="s">
        <v>3668</v>
      </c>
      <c r="B2517" t="s">
        <v>3123</v>
      </c>
      <c r="C2517" s="20">
        <v>58</v>
      </c>
      <c r="D2517" t="s">
        <v>6415</v>
      </c>
      <c r="E2517" s="10" t="s">
        <v>4241</v>
      </c>
      <c r="F2517" s="10" t="s">
        <v>10990</v>
      </c>
    </row>
    <row r="2518" spans="1:6" x14ac:dyDescent="0.25">
      <c r="A2518" t="s">
        <v>3669</v>
      </c>
      <c r="B2518" t="s">
        <v>3123</v>
      </c>
      <c r="C2518" s="20">
        <v>20</v>
      </c>
      <c r="D2518" t="s">
        <v>6416</v>
      </c>
      <c r="E2518" s="10" t="s">
        <v>4241</v>
      </c>
      <c r="F2518" s="10" t="s">
        <v>10991</v>
      </c>
    </row>
    <row r="2519" spans="1:6" x14ac:dyDescent="0.25">
      <c r="A2519" t="s">
        <v>1833</v>
      </c>
      <c r="B2519" t="s">
        <v>3123</v>
      </c>
      <c r="C2519" s="20">
        <v>9092</v>
      </c>
      <c r="D2519" t="s">
        <v>6417</v>
      </c>
      <c r="E2519" s="10" t="s">
        <v>4241</v>
      </c>
      <c r="F2519" s="10" t="s">
        <v>9026</v>
      </c>
    </row>
    <row r="2520" spans="1:6" x14ac:dyDescent="0.25">
      <c r="A2520" t="s">
        <v>1834</v>
      </c>
      <c r="B2520" t="s">
        <v>3124</v>
      </c>
      <c r="C2520" s="20">
        <v>373</v>
      </c>
      <c r="D2520" t="s">
        <v>6418</v>
      </c>
      <c r="E2520" s="10" t="s">
        <v>4241</v>
      </c>
      <c r="F2520" s="10" t="s">
        <v>10992</v>
      </c>
    </row>
    <row r="2521" spans="1:6" x14ac:dyDescent="0.25">
      <c r="A2521" t="s">
        <v>1835</v>
      </c>
      <c r="B2521" t="s">
        <v>3123</v>
      </c>
      <c r="C2521" s="20">
        <v>14489</v>
      </c>
      <c r="D2521" t="s">
        <v>6419</v>
      </c>
      <c r="E2521" s="10" t="s">
        <v>8396</v>
      </c>
      <c r="F2521" s="10" t="s">
        <v>10993</v>
      </c>
    </row>
    <row r="2522" spans="1:6" x14ac:dyDescent="0.25">
      <c r="A2522" t="s">
        <v>4116</v>
      </c>
      <c r="B2522" t="s">
        <v>3124</v>
      </c>
      <c r="C2522" s="20">
        <v>75</v>
      </c>
      <c r="D2522" t="s">
        <v>12104</v>
      </c>
      <c r="E2522" s="10" t="s">
        <v>12104</v>
      </c>
      <c r="F2522" s="10" t="s">
        <v>12104</v>
      </c>
    </row>
    <row r="2523" spans="1:6" x14ac:dyDescent="0.25">
      <c r="A2523" t="s">
        <v>1836</v>
      </c>
      <c r="B2523" t="s">
        <v>3124</v>
      </c>
      <c r="C2523" s="20">
        <v>493</v>
      </c>
      <c r="D2523" t="s">
        <v>5795</v>
      </c>
      <c r="E2523" s="10" t="s">
        <v>4241</v>
      </c>
      <c r="F2523" s="10" t="s">
        <v>10994</v>
      </c>
    </row>
    <row r="2524" spans="1:6" x14ac:dyDescent="0.25">
      <c r="A2524" t="s">
        <v>1837</v>
      </c>
      <c r="B2524" t="s">
        <v>3123</v>
      </c>
      <c r="C2524" s="20">
        <v>728</v>
      </c>
      <c r="D2524" t="s">
        <v>6420</v>
      </c>
      <c r="E2524" s="10" t="s">
        <v>8397</v>
      </c>
      <c r="F2524" s="10" t="s">
        <v>7798</v>
      </c>
    </row>
    <row r="2525" spans="1:6" x14ac:dyDescent="0.25">
      <c r="A2525" t="s">
        <v>1838</v>
      </c>
      <c r="B2525" t="s">
        <v>3123</v>
      </c>
      <c r="C2525" s="20">
        <v>771</v>
      </c>
      <c r="D2525" t="s">
        <v>6421</v>
      </c>
      <c r="E2525" s="10" t="s">
        <v>8398</v>
      </c>
      <c r="F2525" s="10" t="s">
        <v>8133</v>
      </c>
    </row>
    <row r="2526" spans="1:6" x14ac:dyDescent="0.25">
      <c r="A2526" t="s">
        <v>1839</v>
      </c>
      <c r="B2526" t="s">
        <v>3123</v>
      </c>
      <c r="C2526" s="20">
        <v>638</v>
      </c>
      <c r="D2526" t="s">
        <v>6422</v>
      </c>
      <c r="E2526" s="10" t="s">
        <v>8399</v>
      </c>
      <c r="F2526" s="10" t="s">
        <v>10995</v>
      </c>
    </row>
    <row r="2527" spans="1:6" x14ac:dyDescent="0.25">
      <c r="A2527" t="s">
        <v>3670</v>
      </c>
      <c r="B2527" t="s">
        <v>3123</v>
      </c>
      <c r="C2527" s="20">
        <v>8</v>
      </c>
      <c r="D2527" t="s">
        <v>4638</v>
      </c>
      <c r="E2527" s="10" t="s">
        <v>8400</v>
      </c>
      <c r="F2527" s="10" t="s">
        <v>10996</v>
      </c>
    </row>
    <row r="2528" spans="1:6" x14ac:dyDescent="0.25">
      <c r="A2528" t="s">
        <v>3671</v>
      </c>
      <c r="B2528" t="s">
        <v>3123</v>
      </c>
      <c r="C2528" s="20">
        <v>345</v>
      </c>
      <c r="D2528" t="s">
        <v>6423</v>
      </c>
      <c r="E2528" s="10" t="s">
        <v>8401</v>
      </c>
      <c r="F2528" s="10" t="s">
        <v>10997</v>
      </c>
    </row>
    <row r="2529" spans="1:6" x14ac:dyDescent="0.25">
      <c r="A2529" t="s">
        <v>1840</v>
      </c>
      <c r="B2529" t="s">
        <v>3123</v>
      </c>
      <c r="C2529" s="20">
        <v>7125</v>
      </c>
      <c r="D2529" t="s">
        <v>6424</v>
      </c>
      <c r="E2529" s="10" t="s">
        <v>4971</v>
      </c>
      <c r="F2529" s="10" t="s">
        <v>10998</v>
      </c>
    </row>
    <row r="2530" spans="1:6" x14ac:dyDescent="0.25">
      <c r="A2530" t="s">
        <v>1841</v>
      </c>
      <c r="B2530" t="s">
        <v>3123</v>
      </c>
      <c r="C2530" s="20">
        <v>6712</v>
      </c>
      <c r="D2530" t="s">
        <v>6425</v>
      </c>
      <c r="E2530" s="10" t="s">
        <v>8402</v>
      </c>
      <c r="F2530" s="10" t="s">
        <v>9325</v>
      </c>
    </row>
    <row r="2531" spans="1:6" x14ac:dyDescent="0.25">
      <c r="A2531" t="s">
        <v>1842</v>
      </c>
      <c r="B2531" t="s">
        <v>3124</v>
      </c>
      <c r="C2531" s="20">
        <v>503</v>
      </c>
      <c r="D2531" t="s">
        <v>6426</v>
      </c>
      <c r="E2531" s="10" t="s">
        <v>4241</v>
      </c>
      <c r="F2531" s="10" t="s">
        <v>10999</v>
      </c>
    </row>
    <row r="2532" spans="1:6" x14ac:dyDescent="0.25">
      <c r="A2532" t="s">
        <v>1843</v>
      </c>
      <c r="B2532" t="s">
        <v>3124</v>
      </c>
      <c r="C2532" s="20">
        <v>261</v>
      </c>
      <c r="D2532" t="s">
        <v>6427</v>
      </c>
      <c r="E2532" s="10" t="s">
        <v>4241</v>
      </c>
      <c r="F2532" s="10" t="s">
        <v>10206</v>
      </c>
    </row>
    <row r="2533" spans="1:6" x14ac:dyDescent="0.25">
      <c r="A2533" t="s">
        <v>1844</v>
      </c>
      <c r="B2533" t="s">
        <v>3124</v>
      </c>
      <c r="C2533" s="20">
        <v>154</v>
      </c>
      <c r="D2533" t="s">
        <v>6428</v>
      </c>
      <c r="E2533" s="10" t="s">
        <v>4241</v>
      </c>
      <c r="F2533" s="10" t="s">
        <v>11000</v>
      </c>
    </row>
    <row r="2534" spans="1:6" x14ac:dyDescent="0.25">
      <c r="A2534" t="s">
        <v>1845</v>
      </c>
      <c r="B2534" t="s">
        <v>3124</v>
      </c>
      <c r="C2534" s="20">
        <v>1023</v>
      </c>
      <c r="D2534" t="s">
        <v>6429</v>
      </c>
      <c r="E2534" s="10" t="s">
        <v>4241</v>
      </c>
      <c r="F2534" s="10" t="s">
        <v>11001</v>
      </c>
    </row>
    <row r="2535" spans="1:6" x14ac:dyDescent="0.25">
      <c r="A2535" t="s">
        <v>3672</v>
      </c>
      <c r="B2535" t="s">
        <v>3123</v>
      </c>
      <c r="C2535" s="20">
        <v>10</v>
      </c>
      <c r="D2535" t="s">
        <v>6430</v>
      </c>
      <c r="E2535" s="10" t="s">
        <v>8403</v>
      </c>
      <c r="F2535" s="10" t="s">
        <v>8403</v>
      </c>
    </row>
    <row r="2536" spans="1:6" x14ac:dyDescent="0.25">
      <c r="A2536" t="s">
        <v>3673</v>
      </c>
      <c r="B2536" t="s">
        <v>3123</v>
      </c>
      <c r="C2536" s="20">
        <v>4612</v>
      </c>
      <c r="D2536" t="s">
        <v>6431</v>
      </c>
      <c r="E2536" s="10" t="s">
        <v>8404</v>
      </c>
      <c r="F2536" s="10" t="s">
        <v>9476</v>
      </c>
    </row>
    <row r="2537" spans="1:6" x14ac:dyDescent="0.25">
      <c r="A2537" t="s">
        <v>1846</v>
      </c>
      <c r="B2537" t="s">
        <v>3124</v>
      </c>
      <c r="C2537" s="20">
        <v>3450</v>
      </c>
      <c r="D2537" t="s">
        <v>6432</v>
      </c>
      <c r="E2537" s="10" t="s">
        <v>4241</v>
      </c>
      <c r="F2537" s="10" t="s">
        <v>11002</v>
      </c>
    </row>
    <row r="2538" spans="1:6" x14ac:dyDescent="0.25">
      <c r="A2538" t="s">
        <v>1847</v>
      </c>
      <c r="B2538" t="s">
        <v>3124</v>
      </c>
      <c r="C2538" s="20">
        <v>3779</v>
      </c>
      <c r="D2538" t="s">
        <v>6433</v>
      </c>
      <c r="E2538" s="10" t="s">
        <v>4241</v>
      </c>
      <c r="F2538" s="10" t="s">
        <v>11003</v>
      </c>
    </row>
    <row r="2539" spans="1:6" x14ac:dyDescent="0.25">
      <c r="A2539" t="s">
        <v>1848</v>
      </c>
      <c r="B2539" t="s">
        <v>3124</v>
      </c>
      <c r="C2539" s="20">
        <v>1344</v>
      </c>
      <c r="D2539" t="s">
        <v>6434</v>
      </c>
      <c r="E2539" s="10" t="s">
        <v>4241</v>
      </c>
      <c r="F2539" s="10" t="s">
        <v>11004</v>
      </c>
    </row>
    <row r="2540" spans="1:6" x14ac:dyDescent="0.25">
      <c r="A2540" t="s">
        <v>3674</v>
      </c>
      <c r="B2540" t="s">
        <v>3123</v>
      </c>
      <c r="C2540" s="20">
        <v>158</v>
      </c>
      <c r="D2540" t="s">
        <v>6435</v>
      </c>
      <c r="E2540" s="10" t="s">
        <v>4241</v>
      </c>
      <c r="F2540" s="10" t="s">
        <v>11005</v>
      </c>
    </row>
    <row r="2541" spans="1:6" x14ac:dyDescent="0.25">
      <c r="A2541" t="s">
        <v>1849</v>
      </c>
      <c r="B2541" t="s">
        <v>3123</v>
      </c>
      <c r="C2541" s="20">
        <v>7287</v>
      </c>
      <c r="D2541" t="s">
        <v>6436</v>
      </c>
      <c r="E2541" s="10" t="s">
        <v>7205</v>
      </c>
      <c r="F2541" s="10" t="s">
        <v>5779</v>
      </c>
    </row>
    <row r="2542" spans="1:6" x14ac:dyDescent="0.25">
      <c r="A2542" t="s">
        <v>1850</v>
      </c>
      <c r="B2542" t="s">
        <v>3124</v>
      </c>
      <c r="C2542" s="20">
        <v>103</v>
      </c>
      <c r="D2542" t="s">
        <v>6437</v>
      </c>
      <c r="E2542" s="10" t="s">
        <v>4241</v>
      </c>
      <c r="F2542" s="10" t="s">
        <v>10086</v>
      </c>
    </row>
    <row r="2543" spans="1:6" x14ac:dyDescent="0.25">
      <c r="A2543" t="s">
        <v>1851</v>
      </c>
      <c r="B2543" t="s">
        <v>3124</v>
      </c>
      <c r="C2543" s="20">
        <v>102</v>
      </c>
      <c r="D2543" t="s">
        <v>6438</v>
      </c>
      <c r="E2543" s="10" t="s">
        <v>4241</v>
      </c>
      <c r="F2543" s="10" t="s">
        <v>11006</v>
      </c>
    </row>
    <row r="2544" spans="1:6" x14ac:dyDescent="0.25">
      <c r="A2544" t="s">
        <v>3675</v>
      </c>
      <c r="B2544" t="s">
        <v>3124</v>
      </c>
      <c r="C2544" s="20">
        <v>203</v>
      </c>
      <c r="D2544" t="s">
        <v>6439</v>
      </c>
      <c r="E2544" s="10" t="s">
        <v>8405</v>
      </c>
      <c r="F2544" s="10" t="s">
        <v>11007</v>
      </c>
    </row>
    <row r="2545" spans="1:6" x14ac:dyDescent="0.25">
      <c r="A2545" t="s">
        <v>1852</v>
      </c>
      <c r="B2545" t="s">
        <v>3124</v>
      </c>
      <c r="C2545" s="20">
        <v>1636</v>
      </c>
      <c r="D2545" t="s">
        <v>6440</v>
      </c>
      <c r="E2545" s="10" t="s">
        <v>4241</v>
      </c>
      <c r="F2545" s="10" t="s">
        <v>11008</v>
      </c>
    </row>
    <row r="2546" spans="1:6" x14ac:dyDescent="0.25">
      <c r="A2546" t="s">
        <v>3676</v>
      </c>
      <c r="B2546" t="s">
        <v>3123</v>
      </c>
      <c r="C2546" s="20">
        <v>243</v>
      </c>
      <c r="D2546" t="s">
        <v>6441</v>
      </c>
      <c r="E2546" s="10" t="s">
        <v>8406</v>
      </c>
      <c r="F2546" s="10" t="s">
        <v>11009</v>
      </c>
    </row>
    <row r="2547" spans="1:6" x14ac:dyDescent="0.25">
      <c r="A2547" t="s">
        <v>1853</v>
      </c>
      <c r="B2547" t="s">
        <v>3124</v>
      </c>
      <c r="C2547" s="20">
        <v>201</v>
      </c>
      <c r="D2547" t="s">
        <v>6442</v>
      </c>
      <c r="E2547" s="10" t="s">
        <v>4241</v>
      </c>
      <c r="F2547" s="10" t="s">
        <v>11010</v>
      </c>
    </row>
    <row r="2548" spans="1:6" x14ac:dyDescent="0.25">
      <c r="A2548" t="s">
        <v>1854</v>
      </c>
      <c r="B2548" t="s">
        <v>3124</v>
      </c>
      <c r="C2548" s="20">
        <v>106</v>
      </c>
      <c r="D2548" t="s">
        <v>6443</v>
      </c>
      <c r="E2548" s="10" t="s">
        <v>4241</v>
      </c>
      <c r="F2548" s="10" t="s">
        <v>11011</v>
      </c>
    </row>
    <row r="2549" spans="1:6" x14ac:dyDescent="0.25">
      <c r="A2549" t="s">
        <v>1855</v>
      </c>
      <c r="B2549" t="s">
        <v>3124</v>
      </c>
      <c r="C2549" s="20">
        <v>36</v>
      </c>
      <c r="D2549" t="s">
        <v>6444</v>
      </c>
      <c r="E2549" s="10" t="s">
        <v>4241</v>
      </c>
      <c r="F2549" s="10" t="s">
        <v>11012</v>
      </c>
    </row>
    <row r="2550" spans="1:6" x14ac:dyDescent="0.25">
      <c r="A2550" t="s">
        <v>3677</v>
      </c>
      <c r="B2550" t="s">
        <v>3123</v>
      </c>
      <c r="C2550" s="20">
        <v>135</v>
      </c>
      <c r="D2550" t="s">
        <v>6445</v>
      </c>
      <c r="E2550" s="10" t="s">
        <v>8407</v>
      </c>
      <c r="F2550" s="10" t="s">
        <v>11013</v>
      </c>
    </row>
    <row r="2551" spans="1:6" x14ac:dyDescent="0.25">
      <c r="A2551" t="s">
        <v>1856</v>
      </c>
      <c r="B2551" t="s">
        <v>3124</v>
      </c>
      <c r="C2551" s="20">
        <v>53</v>
      </c>
      <c r="D2551" t="s">
        <v>6446</v>
      </c>
      <c r="E2551" s="10" t="s">
        <v>4241</v>
      </c>
      <c r="F2551" s="10" t="s">
        <v>11014</v>
      </c>
    </row>
    <row r="2552" spans="1:6" x14ac:dyDescent="0.25">
      <c r="A2552" t="s">
        <v>3678</v>
      </c>
      <c r="B2552" t="s">
        <v>3123</v>
      </c>
      <c r="C2552" s="20">
        <v>88</v>
      </c>
      <c r="D2552" t="s">
        <v>6447</v>
      </c>
      <c r="E2552" s="10" t="s">
        <v>4241</v>
      </c>
      <c r="F2552" s="10" t="s">
        <v>11015</v>
      </c>
    </row>
    <row r="2553" spans="1:6" x14ac:dyDescent="0.25">
      <c r="A2553" t="s">
        <v>3679</v>
      </c>
      <c r="B2553" t="s">
        <v>3123</v>
      </c>
      <c r="C2553" s="20">
        <v>81</v>
      </c>
      <c r="D2553" t="s">
        <v>6448</v>
      </c>
      <c r="E2553" s="10" t="s">
        <v>4241</v>
      </c>
      <c r="F2553" s="10" t="s">
        <v>7852</v>
      </c>
    </row>
    <row r="2554" spans="1:6" x14ac:dyDescent="0.25">
      <c r="A2554" t="s">
        <v>3680</v>
      </c>
      <c r="B2554" t="s">
        <v>3123</v>
      </c>
      <c r="C2554" s="20">
        <v>2570</v>
      </c>
      <c r="D2554" t="s">
        <v>6449</v>
      </c>
      <c r="E2554" s="10" t="s">
        <v>7902</v>
      </c>
      <c r="F2554" s="10" t="s">
        <v>11016</v>
      </c>
    </row>
    <row r="2555" spans="1:6" x14ac:dyDescent="0.25">
      <c r="A2555" t="s">
        <v>1857</v>
      </c>
      <c r="B2555" t="s">
        <v>3124</v>
      </c>
      <c r="C2555" s="20">
        <v>30</v>
      </c>
      <c r="D2555" t="s">
        <v>6450</v>
      </c>
      <c r="E2555" s="10" t="s">
        <v>4241</v>
      </c>
      <c r="F2555" s="10" t="s">
        <v>11017</v>
      </c>
    </row>
    <row r="2556" spans="1:6" x14ac:dyDescent="0.25">
      <c r="A2556" t="s">
        <v>1858</v>
      </c>
      <c r="B2556" t="s">
        <v>3123</v>
      </c>
      <c r="C2556" s="20">
        <v>20234</v>
      </c>
      <c r="D2556" t="s">
        <v>6413</v>
      </c>
      <c r="E2556" s="10" t="s">
        <v>8408</v>
      </c>
      <c r="F2556" s="10" t="s">
        <v>11018</v>
      </c>
    </row>
    <row r="2557" spans="1:6" x14ac:dyDescent="0.25">
      <c r="A2557" t="s">
        <v>1859</v>
      </c>
      <c r="B2557" t="s">
        <v>3123</v>
      </c>
      <c r="C2557" s="20">
        <v>21061</v>
      </c>
      <c r="D2557" t="s">
        <v>6451</v>
      </c>
      <c r="E2557" s="10" t="s">
        <v>8409</v>
      </c>
      <c r="F2557" s="10" t="s">
        <v>8101</v>
      </c>
    </row>
    <row r="2558" spans="1:6" x14ac:dyDescent="0.25">
      <c r="A2558" t="s">
        <v>4117</v>
      </c>
      <c r="B2558" t="s">
        <v>3123</v>
      </c>
      <c r="C2558" s="20">
        <v>1199</v>
      </c>
      <c r="D2558" t="s">
        <v>12104</v>
      </c>
      <c r="E2558" s="10" t="s">
        <v>12104</v>
      </c>
      <c r="F2558" s="10" t="s">
        <v>12104</v>
      </c>
    </row>
    <row r="2559" spans="1:6" x14ac:dyDescent="0.25">
      <c r="A2559" t="s">
        <v>1860</v>
      </c>
      <c r="B2559" t="s">
        <v>3123</v>
      </c>
      <c r="C2559" s="20">
        <v>3620</v>
      </c>
      <c r="D2559" t="s">
        <v>6452</v>
      </c>
      <c r="E2559" s="10" t="s">
        <v>8410</v>
      </c>
      <c r="F2559" s="10" t="s">
        <v>8887</v>
      </c>
    </row>
    <row r="2560" spans="1:6" x14ac:dyDescent="0.25">
      <c r="A2560" t="s">
        <v>1861</v>
      </c>
      <c r="B2560" t="s">
        <v>3123</v>
      </c>
      <c r="C2560" s="20">
        <v>7653</v>
      </c>
      <c r="D2560" t="s">
        <v>6453</v>
      </c>
      <c r="E2560" s="10" t="s">
        <v>8411</v>
      </c>
      <c r="F2560" s="10" t="s">
        <v>11019</v>
      </c>
    </row>
    <row r="2561" spans="1:6" x14ac:dyDescent="0.25">
      <c r="A2561" t="s">
        <v>1862</v>
      </c>
      <c r="B2561" t="s">
        <v>3123</v>
      </c>
      <c r="C2561" s="20">
        <v>881</v>
      </c>
      <c r="D2561" t="s">
        <v>6454</v>
      </c>
      <c r="E2561" s="10" t="s">
        <v>8412</v>
      </c>
      <c r="F2561" s="10" t="s">
        <v>8427</v>
      </c>
    </row>
    <row r="2562" spans="1:6" x14ac:dyDescent="0.25">
      <c r="A2562" t="s">
        <v>1863</v>
      </c>
      <c r="B2562" t="s">
        <v>3124</v>
      </c>
      <c r="C2562" s="20">
        <v>4861</v>
      </c>
      <c r="D2562" t="s">
        <v>6455</v>
      </c>
      <c r="E2562" s="10" t="s">
        <v>8413</v>
      </c>
      <c r="F2562" s="10" t="s">
        <v>11020</v>
      </c>
    </row>
    <row r="2563" spans="1:6" x14ac:dyDescent="0.25">
      <c r="A2563" t="s">
        <v>3681</v>
      </c>
      <c r="B2563" t="s">
        <v>3124</v>
      </c>
      <c r="C2563" s="20">
        <v>62</v>
      </c>
      <c r="D2563" t="s">
        <v>6456</v>
      </c>
      <c r="E2563" s="10" t="s">
        <v>4241</v>
      </c>
      <c r="F2563" s="10" t="s">
        <v>11021</v>
      </c>
    </row>
    <row r="2564" spans="1:6" x14ac:dyDescent="0.25">
      <c r="A2564" t="s">
        <v>1864</v>
      </c>
      <c r="B2564" t="s">
        <v>3124</v>
      </c>
      <c r="C2564" s="20">
        <v>1349</v>
      </c>
      <c r="D2564" t="s">
        <v>6457</v>
      </c>
      <c r="E2564" s="10" t="s">
        <v>4241</v>
      </c>
      <c r="F2564" s="10" t="s">
        <v>11022</v>
      </c>
    </row>
    <row r="2565" spans="1:6" x14ac:dyDescent="0.25">
      <c r="A2565" t="s">
        <v>1865</v>
      </c>
      <c r="B2565" t="s">
        <v>3124</v>
      </c>
      <c r="C2565" s="20">
        <v>638</v>
      </c>
      <c r="D2565" t="s">
        <v>6458</v>
      </c>
      <c r="E2565" s="10" t="s">
        <v>4241</v>
      </c>
      <c r="F2565" s="10" t="s">
        <v>11023</v>
      </c>
    </row>
    <row r="2566" spans="1:6" x14ac:dyDescent="0.25">
      <c r="A2566" t="s">
        <v>1866</v>
      </c>
      <c r="B2566" t="s">
        <v>3124</v>
      </c>
      <c r="C2566" s="20">
        <v>644</v>
      </c>
      <c r="D2566" t="s">
        <v>6459</v>
      </c>
      <c r="E2566" s="10" t="s">
        <v>4241</v>
      </c>
      <c r="F2566" s="10" t="s">
        <v>11024</v>
      </c>
    </row>
    <row r="2567" spans="1:6" x14ac:dyDescent="0.25">
      <c r="A2567" t="s">
        <v>3682</v>
      </c>
      <c r="B2567" t="s">
        <v>3124</v>
      </c>
      <c r="C2567" s="20">
        <v>100</v>
      </c>
      <c r="D2567" t="s">
        <v>6460</v>
      </c>
      <c r="E2567" s="10" t="s">
        <v>4241</v>
      </c>
      <c r="F2567" s="10" t="s">
        <v>11025</v>
      </c>
    </row>
    <row r="2568" spans="1:6" x14ac:dyDescent="0.25">
      <c r="A2568" t="s">
        <v>1867</v>
      </c>
      <c r="B2568" t="s">
        <v>3123</v>
      </c>
      <c r="C2568" s="20">
        <v>7664</v>
      </c>
      <c r="D2568" t="s">
        <v>6461</v>
      </c>
      <c r="E2568" s="10" t="s">
        <v>8414</v>
      </c>
      <c r="F2568" s="10" t="s">
        <v>11026</v>
      </c>
    </row>
    <row r="2569" spans="1:6" x14ac:dyDescent="0.25">
      <c r="A2569" t="s">
        <v>1868</v>
      </c>
      <c r="B2569" t="s">
        <v>3124</v>
      </c>
      <c r="C2569" s="20">
        <v>552</v>
      </c>
      <c r="D2569" t="s">
        <v>6462</v>
      </c>
      <c r="E2569" s="10" t="s">
        <v>4241</v>
      </c>
      <c r="F2569" s="10" t="s">
        <v>11027</v>
      </c>
    </row>
    <row r="2570" spans="1:6" x14ac:dyDescent="0.25">
      <c r="A2570" t="s">
        <v>1869</v>
      </c>
      <c r="B2570" t="s">
        <v>3124</v>
      </c>
      <c r="C2570" s="20">
        <v>8247</v>
      </c>
      <c r="D2570" t="s">
        <v>6463</v>
      </c>
      <c r="E2570" s="10" t="s">
        <v>4241</v>
      </c>
      <c r="F2570" s="10" t="s">
        <v>11028</v>
      </c>
    </row>
    <row r="2571" spans="1:6" x14ac:dyDescent="0.25">
      <c r="A2571" t="s">
        <v>1870</v>
      </c>
      <c r="B2571" t="s">
        <v>3124</v>
      </c>
      <c r="C2571" s="20">
        <v>476</v>
      </c>
      <c r="D2571" t="s">
        <v>6464</v>
      </c>
      <c r="E2571" s="10" t="s">
        <v>4241</v>
      </c>
      <c r="F2571" s="10" t="s">
        <v>11029</v>
      </c>
    </row>
    <row r="2572" spans="1:6" x14ac:dyDescent="0.25">
      <c r="A2572" t="s">
        <v>4118</v>
      </c>
      <c r="B2572" t="s">
        <v>3124</v>
      </c>
      <c r="C2572" s="20"/>
      <c r="D2572" t="s">
        <v>12104</v>
      </c>
      <c r="E2572" s="10" t="s">
        <v>12104</v>
      </c>
      <c r="F2572" s="10" t="s">
        <v>12104</v>
      </c>
    </row>
    <row r="2573" spans="1:6" x14ac:dyDescent="0.25">
      <c r="A2573" t="s">
        <v>1871</v>
      </c>
      <c r="B2573" t="s">
        <v>3124</v>
      </c>
      <c r="C2573" s="20">
        <v>139</v>
      </c>
      <c r="D2573" t="s">
        <v>4288</v>
      </c>
      <c r="E2573" s="10" t="s">
        <v>4241</v>
      </c>
      <c r="F2573" s="10" t="s">
        <v>11030</v>
      </c>
    </row>
    <row r="2574" spans="1:6" x14ac:dyDescent="0.25">
      <c r="A2574" t="s">
        <v>1872</v>
      </c>
      <c r="B2574" t="s">
        <v>3124</v>
      </c>
      <c r="C2574" s="20">
        <v>4493</v>
      </c>
      <c r="D2574" t="s">
        <v>6465</v>
      </c>
      <c r="E2574" s="10" t="s">
        <v>4241</v>
      </c>
      <c r="F2574" s="10" t="s">
        <v>11031</v>
      </c>
    </row>
    <row r="2575" spans="1:6" x14ac:dyDescent="0.25">
      <c r="A2575" t="s">
        <v>1873</v>
      </c>
      <c r="B2575" t="s">
        <v>3123</v>
      </c>
      <c r="C2575" s="20">
        <v>4152</v>
      </c>
      <c r="D2575" t="s">
        <v>6466</v>
      </c>
      <c r="E2575" s="10" t="s">
        <v>4241</v>
      </c>
      <c r="F2575" s="10" t="s">
        <v>11032</v>
      </c>
    </row>
    <row r="2576" spans="1:6" x14ac:dyDescent="0.25">
      <c r="A2576" t="s">
        <v>1874</v>
      </c>
      <c r="B2576" t="s">
        <v>3123</v>
      </c>
      <c r="C2576" s="20">
        <v>6939</v>
      </c>
      <c r="D2576" t="s">
        <v>6467</v>
      </c>
      <c r="E2576" s="10" t="s">
        <v>7559</v>
      </c>
      <c r="F2576" s="10" t="s">
        <v>7215</v>
      </c>
    </row>
    <row r="2577" spans="1:6" x14ac:dyDescent="0.25">
      <c r="A2577" t="s">
        <v>1875</v>
      </c>
      <c r="B2577" t="s">
        <v>3123</v>
      </c>
      <c r="C2577" s="20">
        <v>39815</v>
      </c>
      <c r="D2577" t="s">
        <v>6468</v>
      </c>
      <c r="E2577" s="10" t="s">
        <v>8415</v>
      </c>
      <c r="F2577" s="10" t="s">
        <v>11033</v>
      </c>
    </row>
    <row r="2578" spans="1:6" x14ac:dyDescent="0.25">
      <c r="A2578" t="s">
        <v>1876</v>
      </c>
      <c r="B2578" t="s">
        <v>3123</v>
      </c>
      <c r="C2578" s="20">
        <v>3672</v>
      </c>
      <c r="D2578" t="s">
        <v>6469</v>
      </c>
      <c r="E2578" s="10" t="s">
        <v>8416</v>
      </c>
      <c r="F2578" s="10" t="s">
        <v>11034</v>
      </c>
    </row>
    <row r="2579" spans="1:6" x14ac:dyDescent="0.25">
      <c r="A2579" t="s">
        <v>3683</v>
      </c>
      <c r="B2579" t="s">
        <v>3123</v>
      </c>
      <c r="C2579" s="20">
        <v>81</v>
      </c>
      <c r="D2579" t="s">
        <v>6148</v>
      </c>
      <c r="E2579" s="10" t="s">
        <v>4241</v>
      </c>
      <c r="F2579" s="10" t="s">
        <v>11035</v>
      </c>
    </row>
    <row r="2580" spans="1:6" x14ac:dyDescent="0.25">
      <c r="A2580" t="s">
        <v>3684</v>
      </c>
      <c r="B2580" t="s">
        <v>3123</v>
      </c>
      <c r="C2580" s="20">
        <v>33</v>
      </c>
      <c r="D2580" t="s">
        <v>6470</v>
      </c>
      <c r="E2580" s="10" t="s">
        <v>4241</v>
      </c>
      <c r="F2580" s="10" t="s">
        <v>11036</v>
      </c>
    </row>
    <row r="2581" spans="1:6" x14ac:dyDescent="0.25">
      <c r="A2581" t="s">
        <v>1877</v>
      </c>
      <c r="B2581" t="s">
        <v>3124</v>
      </c>
      <c r="C2581" s="20">
        <v>2101</v>
      </c>
      <c r="D2581" t="s">
        <v>6471</v>
      </c>
      <c r="E2581" s="10" t="s">
        <v>4241</v>
      </c>
      <c r="F2581" s="10" t="s">
        <v>11037</v>
      </c>
    </row>
    <row r="2582" spans="1:6" x14ac:dyDescent="0.25">
      <c r="A2582" t="s">
        <v>1878</v>
      </c>
      <c r="B2582" t="s">
        <v>3123</v>
      </c>
      <c r="C2582" s="20">
        <v>3429</v>
      </c>
      <c r="D2582" t="s">
        <v>6472</v>
      </c>
      <c r="E2582" s="10" t="s">
        <v>4241</v>
      </c>
      <c r="F2582" s="10" t="s">
        <v>11038</v>
      </c>
    </row>
    <row r="2583" spans="1:6" x14ac:dyDescent="0.25">
      <c r="A2583" t="s">
        <v>1879</v>
      </c>
      <c r="B2583" t="s">
        <v>3124</v>
      </c>
      <c r="C2583" s="20">
        <v>1382</v>
      </c>
      <c r="D2583" t="s">
        <v>6473</v>
      </c>
      <c r="E2583" s="10" t="s">
        <v>4241</v>
      </c>
      <c r="F2583" s="10" t="s">
        <v>11039</v>
      </c>
    </row>
    <row r="2584" spans="1:6" x14ac:dyDescent="0.25">
      <c r="A2584" t="s">
        <v>1880</v>
      </c>
      <c r="B2584" t="s">
        <v>3123</v>
      </c>
      <c r="C2584" s="20">
        <v>906</v>
      </c>
      <c r="D2584" t="s">
        <v>6474</v>
      </c>
      <c r="E2584" s="10" t="s">
        <v>8417</v>
      </c>
      <c r="F2584" s="10" t="s">
        <v>11040</v>
      </c>
    </row>
    <row r="2585" spans="1:6" x14ac:dyDescent="0.25">
      <c r="A2585" t="s">
        <v>1881</v>
      </c>
      <c r="B2585" t="s">
        <v>3124</v>
      </c>
      <c r="C2585" s="20">
        <v>10040</v>
      </c>
      <c r="D2585" t="s">
        <v>6475</v>
      </c>
      <c r="E2585" s="10" t="s">
        <v>4241</v>
      </c>
      <c r="F2585" s="10" t="s">
        <v>11041</v>
      </c>
    </row>
    <row r="2586" spans="1:6" x14ac:dyDescent="0.25">
      <c r="A2586" t="s">
        <v>1882</v>
      </c>
      <c r="B2586" t="s">
        <v>3123</v>
      </c>
      <c r="C2586" s="20">
        <v>5241</v>
      </c>
      <c r="D2586" t="s">
        <v>4816</v>
      </c>
      <c r="E2586" s="10" t="s">
        <v>8418</v>
      </c>
      <c r="F2586" s="10" t="s">
        <v>11042</v>
      </c>
    </row>
    <row r="2587" spans="1:6" x14ac:dyDescent="0.25">
      <c r="A2587" t="s">
        <v>3685</v>
      </c>
      <c r="B2587" t="s">
        <v>3123</v>
      </c>
      <c r="C2587" s="20">
        <v>115</v>
      </c>
      <c r="D2587" t="s">
        <v>6476</v>
      </c>
      <c r="E2587" s="10" t="s">
        <v>8419</v>
      </c>
      <c r="F2587" s="10" t="s">
        <v>11043</v>
      </c>
    </row>
    <row r="2588" spans="1:6" x14ac:dyDescent="0.25">
      <c r="A2588" t="s">
        <v>1883</v>
      </c>
      <c r="B2588" t="s">
        <v>3124</v>
      </c>
      <c r="C2588" s="20">
        <v>102</v>
      </c>
      <c r="D2588" t="s">
        <v>6477</v>
      </c>
      <c r="E2588" s="10" t="s">
        <v>4241</v>
      </c>
      <c r="F2588" s="10" t="s">
        <v>10795</v>
      </c>
    </row>
    <row r="2589" spans="1:6" x14ac:dyDescent="0.25">
      <c r="A2589" t="s">
        <v>1884</v>
      </c>
      <c r="B2589" t="s">
        <v>3124</v>
      </c>
      <c r="C2589" s="20">
        <v>242</v>
      </c>
      <c r="D2589" t="s">
        <v>6478</v>
      </c>
      <c r="E2589" s="10" t="s">
        <v>4241</v>
      </c>
      <c r="F2589" s="10" t="s">
        <v>11044</v>
      </c>
    </row>
    <row r="2590" spans="1:6" x14ac:dyDescent="0.25">
      <c r="A2590" t="s">
        <v>1885</v>
      </c>
      <c r="B2590" t="s">
        <v>3124</v>
      </c>
      <c r="C2590" s="20">
        <v>51</v>
      </c>
      <c r="D2590" t="s">
        <v>6479</v>
      </c>
      <c r="E2590" s="10" t="s">
        <v>4241</v>
      </c>
      <c r="F2590" s="10" t="s">
        <v>11045</v>
      </c>
    </row>
    <row r="2591" spans="1:6" x14ac:dyDescent="0.25">
      <c r="A2591" t="s">
        <v>1886</v>
      </c>
      <c r="B2591" t="s">
        <v>3124</v>
      </c>
      <c r="C2591" s="20">
        <v>335</v>
      </c>
      <c r="D2591" t="s">
        <v>6480</v>
      </c>
      <c r="E2591" s="10" t="s">
        <v>4241</v>
      </c>
      <c r="F2591" s="10" t="s">
        <v>11046</v>
      </c>
    </row>
    <row r="2592" spans="1:6" x14ac:dyDescent="0.25">
      <c r="A2592" t="s">
        <v>1890</v>
      </c>
      <c r="B2592" t="s">
        <v>3124</v>
      </c>
      <c r="C2592" s="20">
        <v>108</v>
      </c>
      <c r="D2592" t="s">
        <v>6332</v>
      </c>
      <c r="E2592" s="10" t="s">
        <v>4241</v>
      </c>
      <c r="F2592" s="10" t="s">
        <v>4706</v>
      </c>
    </row>
    <row r="2593" spans="1:6" x14ac:dyDescent="0.25">
      <c r="A2593" t="s">
        <v>1891</v>
      </c>
      <c r="B2593" t="s">
        <v>3124</v>
      </c>
      <c r="C2593" s="20">
        <v>87</v>
      </c>
      <c r="D2593" t="s">
        <v>6481</v>
      </c>
      <c r="E2593" s="10" t="s">
        <v>4241</v>
      </c>
      <c r="F2593" s="10" t="s">
        <v>11047</v>
      </c>
    </row>
    <row r="2594" spans="1:6" x14ac:dyDescent="0.25">
      <c r="A2594" t="s">
        <v>1887</v>
      </c>
      <c r="B2594" t="s">
        <v>3124</v>
      </c>
      <c r="C2594" s="20">
        <v>238</v>
      </c>
      <c r="D2594" t="s">
        <v>6482</v>
      </c>
      <c r="E2594" s="10" t="s">
        <v>4241</v>
      </c>
      <c r="F2594" s="10" t="s">
        <v>11048</v>
      </c>
    </row>
    <row r="2595" spans="1:6" x14ac:dyDescent="0.25">
      <c r="A2595" t="s">
        <v>4119</v>
      </c>
      <c r="B2595" t="s">
        <v>3124</v>
      </c>
      <c r="C2595" s="20"/>
      <c r="D2595" t="s">
        <v>12104</v>
      </c>
      <c r="E2595" s="10" t="s">
        <v>12104</v>
      </c>
      <c r="F2595" s="10" t="s">
        <v>12104</v>
      </c>
    </row>
    <row r="2596" spans="1:6" x14ac:dyDescent="0.25">
      <c r="A2596" t="s">
        <v>1888</v>
      </c>
      <c r="B2596" t="s">
        <v>3124</v>
      </c>
      <c r="C2596" s="20">
        <v>160</v>
      </c>
      <c r="D2596" t="s">
        <v>6483</v>
      </c>
      <c r="E2596" s="10" t="s">
        <v>4241</v>
      </c>
      <c r="F2596" s="10" t="s">
        <v>11049</v>
      </c>
    </row>
    <row r="2597" spans="1:6" x14ac:dyDescent="0.25">
      <c r="A2597" t="s">
        <v>1889</v>
      </c>
      <c r="B2597" t="s">
        <v>3124</v>
      </c>
      <c r="C2597" s="20">
        <v>194</v>
      </c>
      <c r="D2597" t="s">
        <v>6357</v>
      </c>
      <c r="E2597" s="10" t="s">
        <v>4241</v>
      </c>
      <c r="F2597" s="10" t="s">
        <v>11050</v>
      </c>
    </row>
    <row r="2598" spans="1:6" x14ac:dyDescent="0.25">
      <c r="A2598" t="s">
        <v>1892</v>
      </c>
      <c r="B2598" t="s">
        <v>3124</v>
      </c>
      <c r="C2598" s="20">
        <v>501</v>
      </c>
      <c r="D2598" t="s">
        <v>6484</v>
      </c>
      <c r="E2598" s="10" t="s">
        <v>4241</v>
      </c>
      <c r="F2598" s="10" t="s">
        <v>10376</v>
      </c>
    </row>
    <row r="2599" spans="1:6" x14ac:dyDescent="0.25">
      <c r="A2599" t="s">
        <v>1893</v>
      </c>
      <c r="B2599" t="s">
        <v>3123</v>
      </c>
      <c r="C2599" s="20">
        <v>272</v>
      </c>
      <c r="D2599" t="s">
        <v>6485</v>
      </c>
      <c r="E2599" s="10" t="s">
        <v>4241</v>
      </c>
      <c r="F2599" s="10" t="s">
        <v>11051</v>
      </c>
    </row>
    <row r="2600" spans="1:6" x14ac:dyDescent="0.25">
      <c r="A2600" t="s">
        <v>1894</v>
      </c>
      <c r="B2600" t="s">
        <v>3123</v>
      </c>
      <c r="C2600" s="20">
        <v>9487</v>
      </c>
      <c r="D2600" t="s">
        <v>6486</v>
      </c>
      <c r="E2600" s="10" t="s">
        <v>8420</v>
      </c>
      <c r="F2600" s="10" t="s">
        <v>11052</v>
      </c>
    </row>
    <row r="2601" spans="1:6" x14ac:dyDescent="0.25">
      <c r="A2601" t="s">
        <v>1895</v>
      </c>
      <c r="B2601" t="s">
        <v>3123</v>
      </c>
      <c r="C2601" s="20">
        <v>270</v>
      </c>
      <c r="D2601" t="s">
        <v>6487</v>
      </c>
      <c r="E2601" s="10" t="s">
        <v>7400</v>
      </c>
      <c r="F2601" s="10" t="s">
        <v>9289</v>
      </c>
    </row>
    <row r="2602" spans="1:6" x14ac:dyDescent="0.25">
      <c r="A2602" t="s">
        <v>3686</v>
      </c>
      <c r="B2602" t="s">
        <v>3123</v>
      </c>
      <c r="C2602" s="20">
        <v>54</v>
      </c>
      <c r="D2602" t="s">
        <v>6488</v>
      </c>
      <c r="E2602" s="10" t="s">
        <v>4241</v>
      </c>
      <c r="F2602" s="10" t="s">
        <v>6107</v>
      </c>
    </row>
    <row r="2603" spans="1:6" x14ac:dyDescent="0.25">
      <c r="A2603" t="s">
        <v>1896</v>
      </c>
      <c r="B2603" t="s">
        <v>3123</v>
      </c>
      <c r="C2603" s="20">
        <v>5578</v>
      </c>
      <c r="D2603" t="s">
        <v>6489</v>
      </c>
      <c r="E2603" s="10" t="s">
        <v>8421</v>
      </c>
      <c r="F2603" s="10" t="s">
        <v>11053</v>
      </c>
    </row>
    <row r="2604" spans="1:6" x14ac:dyDescent="0.25">
      <c r="A2604" t="s">
        <v>4120</v>
      </c>
      <c r="B2604" t="s">
        <v>3123</v>
      </c>
      <c r="C2604" s="20"/>
      <c r="D2604" t="s">
        <v>12104</v>
      </c>
      <c r="E2604" s="10" t="s">
        <v>12104</v>
      </c>
      <c r="F2604" s="10" t="s">
        <v>12104</v>
      </c>
    </row>
    <row r="2605" spans="1:6" x14ac:dyDescent="0.25">
      <c r="A2605" t="s">
        <v>3687</v>
      </c>
      <c r="B2605" t="s">
        <v>3124</v>
      </c>
      <c r="C2605" s="20">
        <v>289</v>
      </c>
      <c r="D2605" t="s">
        <v>6490</v>
      </c>
      <c r="E2605" s="10" t="s">
        <v>4241</v>
      </c>
      <c r="F2605" s="10" t="s">
        <v>11054</v>
      </c>
    </row>
    <row r="2606" spans="1:6" x14ac:dyDescent="0.25">
      <c r="A2606" t="s">
        <v>1897</v>
      </c>
      <c r="B2606" t="s">
        <v>3124</v>
      </c>
      <c r="C2606" s="20">
        <v>690</v>
      </c>
      <c r="D2606" t="s">
        <v>6491</v>
      </c>
      <c r="E2606" s="10" t="s">
        <v>4241</v>
      </c>
      <c r="F2606" s="10" t="s">
        <v>11055</v>
      </c>
    </row>
    <row r="2607" spans="1:6" x14ac:dyDescent="0.25">
      <c r="A2607" t="s">
        <v>1898</v>
      </c>
      <c r="B2607" t="s">
        <v>3123</v>
      </c>
      <c r="C2607" s="20">
        <v>2328</v>
      </c>
      <c r="D2607" t="s">
        <v>6492</v>
      </c>
      <c r="E2607" s="10" t="s">
        <v>8422</v>
      </c>
      <c r="F2607" s="10" t="s">
        <v>11056</v>
      </c>
    </row>
    <row r="2608" spans="1:6" x14ac:dyDescent="0.25">
      <c r="A2608" t="s">
        <v>3688</v>
      </c>
      <c r="B2608" t="s">
        <v>3123</v>
      </c>
      <c r="C2608" s="20">
        <v>16</v>
      </c>
      <c r="D2608" t="s">
        <v>6493</v>
      </c>
      <c r="E2608" s="10" t="s">
        <v>4241</v>
      </c>
      <c r="F2608" s="10" t="s">
        <v>11057</v>
      </c>
    </row>
    <row r="2609" spans="1:6" x14ac:dyDescent="0.25">
      <c r="A2609" t="s">
        <v>1899</v>
      </c>
      <c r="B2609" t="s">
        <v>3124</v>
      </c>
      <c r="C2609" s="20">
        <v>1391</v>
      </c>
      <c r="D2609" t="s">
        <v>6494</v>
      </c>
      <c r="E2609" s="10" t="s">
        <v>4241</v>
      </c>
      <c r="F2609" s="10" t="s">
        <v>11058</v>
      </c>
    </row>
    <row r="2610" spans="1:6" x14ac:dyDescent="0.25">
      <c r="A2610" t="s">
        <v>1900</v>
      </c>
      <c r="B2610" t="s">
        <v>3123</v>
      </c>
      <c r="C2610" s="20">
        <v>1486</v>
      </c>
      <c r="D2610" t="s">
        <v>6495</v>
      </c>
      <c r="E2610" s="10" t="s">
        <v>4526</v>
      </c>
      <c r="F2610" s="10" t="s">
        <v>11059</v>
      </c>
    </row>
    <row r="2611" spans="1:6" x14ac:dyDescent="0.25">
      <c r="A2611" t="s">
        <v>1901</v>
      </c>
      <c r="B2611" t="s">
        <v>3124</v>
      </c>
      <c r="C2611" s="20">
        <v>1918</v>
      </c>
      <c r="D2611" t="s">
        <v>6496</v>
      </c>
      <c r="E2611" s="10" t="s">
        <v>4241</v>
      </c>
      <c r="F2611" s="10" t="s">
        <v>11060</v>
      </c>
    </row>
    <row r="2612" spans="1:6" x14ac:dyDescent="0.25">
      <c r="A2612" t="s">
        <v>1902</v>
      </c>
      <c r="B2612" t="s">
        <v>3123</v>
      </c>
      <c r="C2612" s="20">
        <v>1903</v>
      </c>
      <c r="D2612" t="s">
        <v>6154</v>
      </c>
      <c r="E2612" s="10" t="s">
        <v>8423</v>
      </c>
      <c r="F2612" s="10" t="s">
        <v>11061</v>
      </c>
    </row>
    <row r="2613" spans="1:6" x14ac:dyDescent="0.25">
      <c r="A2613" t="s">
        <v>1903</v>
      </c>
      <c r="B2613" t="s">
        <v>3123</v>
      </c>
      <c r="C2613" s="20">
        <v>5578</v>
      </c>
      <c r="D2613" t="s">
        <v>6497</v>
      </c>
      <c r="E2613" s="10" t="s">
        <v>5151</v>
      </c>
      <c r="F2613" s="10" t="s">
        <v>11062</v>
      </c>
    </row>
    <row r="2614" spans="1:6" x14ac:dyDescent="0.25">
      <c r="A2614" t="s">
        <v>1904</v>
      </c>
      <c r="B2614" t="s">
        <v>3123</v>
      </c>
      <c r="C2614" s="20">
        <v>2492</v>
      </c>
      <c r="D2614" t="s">
        <v>6498</v>
      </c>
      <c r="E2614" s="10" t="s">
        <v>8424</v>
      </c>
      <c r="F2614" s="10" t="s">
        <v>11063</v>
      </c>
    </row>
    <row r="2615" spans="1:6" x14ac:dyDescent="0.25">
      <c r="A2615" t="s">
        <v>1905</v>
      </c>
      <c r="B2615" t="s">
        <v>3124</v>
      </c>
      <c r="C2615" s="20">
        <v>404</v>
      </c>
      <c r="D2615" t="s">
        <v>6499</v>
      </c>
      <c r="E2615" s="10" t="s">
        <v>4241</v>
      </c>
      <c r="F2615" s="10" t="s">
        <v>11064</v>
      </c>
    </row>
    <row r="2616" spans="1:6" x14ac:dyDescent="0.25">
      <c r="A2616" t="s">
        <v>1906</v>
      </c>
      <c r="B2616" t="s">
        <v>3124</v>
      </c>
      <c r="C2616" s="20">
        <v>38</v>
      </c>
      <c r="D2616" t="s">
        <v>6500</v>
      </c>
      <c r="E2616" s="10" t="s">
        <v>4241</v>
      </c>
      <c r="F2616" s="10" t="s">
        <v>11065</v>
      </c>
    </row>
    <row r="2617" spans="1:6" x14ac:dyDescent="0.25">
      <c r="A2617" t="s">
        <v>3689</v>
      </c>
      <c r="B2617" t="s">
        <v>3123</v>
      </c>
      <c r="C2617" s="20">
        <v>270</v>
      </c>
      <c r="D2617" t="s">
        <v>5928</v>
      </c>
      <c r="E2617" s="10" t="s">
        <v>8425</v>
      </c>
      <c r="F2617" s="10" t="s">
        <v>11066</v>
      </c>
    </row>
    <row r="2618" spans="1:6" x14ac:dyDescent="0.25">
      <c r="A2618" t="s">
        <v>1907</v>
      </c>
      <c r="B2618" t="s">
        <v>3123</v>
      </c>
      <c r="C2618" s="20">
        <v>5909</v>
      </c>
      <c r="D2618" t="s">
        <v>6501</v>
      </c>
      <c r="E2618" s="10" t="s">
        <v>4241</v>
      </c>
      <c r="F2618" s="10" t="s">
        <v>11067</v>
      </c>
    </row>
    <row r="2619" spans="1:6" x14ac:dyDescent="0.25">
      <c r="A2619" t="s">
        <v>1908</v>
      </c>
      <c r="B2619" t="s">
        <v>3123</v>
      </c>
      <c r="C2619" s="20">
        <v>1290</v>
      </c>
      <c r="D2619" t="s">
        <v>6502</v>
      </c>
      <c r="E2619" s="10" t="s">
        <v>5671</v>
      </c>
      <c r="F2619" s="10" t="s">
        <v>11068</v>
      </c>
    </row>
    <row r="2620" spans="1:6" x14ac:dyDescent="0.25">
      <c r="A2620" t="s">
        <v>1909</v>
      </c>
      <c r="B2620" t="s">
        <v>3124</v>
      </c>
      <c r="C2620" s="20">
        <v>1416</v>
      </c>
      <c r="D2620" t="s">
        <v>6503</v>
      </c>
      <c r="E2620" s="10" t="s">
        <v>4241</v>
      </c>
      <c r="F2620" s="10" t="s">
        <v>11069</v>
      </c>
    </row>
    <row r="2621" spans="1:6" x14ac:dyDescent="0.25">
      <c r="A2621" t="s">
        <v>1910</v>
      </c>
      <c r="B2621" t="s">
        <v>3123</v>
      </c>
      <c r="C2621" s="20">
        <v>6127</v>
      </c>
      <c r="D2621" t="s">
        <v>6504</v>
      </c>
      <c r="E2621" s="10" t="s">
        <v>8426</v>
      </c>
      <c r="F2621" s="10" t="s">
        <v>11070</v>
      </c>
    </row>
    <row r="2622" spans="1:6" x14ac:dyDescent="0.25">
      <c r="A2622" t="s">
        <v>1911</v>
      </c>
      <c r="B2622" t="s">
        <v>3124</v>
      </c>
      <c r="C2622" s="20">
        <v>79</v>
      </c>
      <c r="D2622" t="s">
        <v>5956</v>
      </c>
      <c r="E2622" s="10" t="s">
        <v>4241</v>
      </c>
      <c r="F2622" s="10" t="s">
        <v>11071</v>
      </c>
    </row>
    <row r="2623" spans="1:6" x14ac:dyDescent="0.25">
      <c r="A2623" t="s">
        <v>1912</v>
      </c>
      <c r="B2623" t="s">
        <v>3124</v>
      </c>
      <c r="C2623" s="20">
        <v>5447</v>
      </c>
      <c r="D2623" t="s">
        <v>6505</v>
      </c>
      <c r="E2623" s="10" t="s">
        <v>4241</v>
      </c>
      <c r="F2623" s="10" t="s">
        <v>11072</v>
      </c>
    </row>
    <row r="2624" spans="1:6" x14ac:dyDescent="0.25">
      <c r="A2624" t="s">
        <v>3690</v>
      </c>
      <c r="B2624" t="s">
        <v>3124</v>
      </c>
      <c r="C2624" s="20">
        <v>47</v>
      </c>
      <c r="D2624" t="s">
        <v>6042</v>
      </c>
      <c r="E2624" s="10" t="s">
        <v>4241</v>
      </c>
      <c r="F2624" s="10" t="s">
        <v>11073</v>
      </c>
    </row>
    <row r="2625" spans="1:6" x14ac:dyDescent="0.25">
      <c r="A2625" t="s">
        <v>4121</v>
      </c>
      <c r="B2625" t="s">
        <v>3124</v>
      </c>
      <c r="C2625" s="20">
        <v>9</v>
      </c>
      <c r="D2625" t="s">
        <v>12104</v>
      </c>
      <c r="E2625" s="10" t="s">
        <v>12104</v>
      </c>
      <c r="F2625" s="10" t="s">
        <v>12104</v>
      </c>
    </row>
    <row r="2626" spans="1:6" x14ac:dyDescent="0.25">
      <c r="A2626" t="s">
        <v>1913</v>
      </c>
      <c r="B2626" t="s">
        <v>3124</v>
      </c>
      <c r="C2626" s="20">
        <v>1781</v>
      </c>
      <c r="D2626" t="s">
        <v>6506</v>
      </c>
      <c r="E2626" s="10" t="s">
        <v>4241</v>
      </c>
      <c r="F2626" s="10" t="s">
        <v>11074</v>
      </c>
    </row>
    <row r="2627" spans="1:6" x14ac:dyDescent="0.25">
      <c r="A2627" t="s">
        <v>1914</v>
      </c>
      <c r="B2627" t="s">
        <v>3124</v>
      </c>
      <c r="C2627" s="20">
        <v>6717</v>
      </c>
      <c r="D2627" t="s">
        <v>6507</v>
      </c>
      <c r="E2627" s="10" t="s">
        <v>4241</v>
      </c>
      <c r="F2627" s="10" t="s">
        <v>11075</v>
      </c>
    </row>
    <row r="2628" spans="1:6" x14ac:dyDescent="0.25">
      <c r="A2628" t="s">
        <v>1915</v>
      </c>
      <c r="B2628" t="s">
        <v>3123</v>
      </c>
      <c r="C2628" s="20">
        <v>428</v>
      </c>
      <c r="D2628" t="s">
        <v>5841</v>
      </c>
      <c r="E2628" s="10" t="s">
        <v>8427</v>
      </c>
      <c r="F2628" s="10" t="s">
        <v>11076</v>
      </c>
    </row>
    <row r="2629" spans="1:6" x14ac:dyDescent="0.25">
      <c r="A2629" t="s">
        <v>1916</v>
      </c>
      <c r="B2629" t="s">
        <v>3124</v>
      </c>
      <c r="C2629" s="20">
        <v>1312</v>
      </c>
      <c r="D2629" t="s">
        <v>5667</v>
      </c>
      <c r="E2629" s="10" t="s">
        <v>4241</v>
      </c>
      <c r="F2629" s="10" t="s">
        <v>11077</v>
      </c>
    </row>
    <row r="2630" spans="1:6" x14ac:dyDescent="0.25">
      <c r="A2630" t="s">
        <v>1917</v>
      </c>
      <c r="B2630" t="s">
        <v>3124</v>
      </c>
      <c r="C2630" s="20">
        <v>1427</v>
      </c>
      <c r="D2630" t="s">
        <v>6508</v>
      </c>
      <c r="E2630" s="10" t="s">
        <v>4241</v>
      </c>
      <c r="F2630" s="10" t="s">
        <v>11078</v>
      </c>
    </row>
    <row r="2631" spans="1:6" x14ac:dyDescent="0.25">
      <c r="A2631" t="s">
        <v>4122</v>
      </c>
      <c r="B2631" t="s">
        <v>3124</v>
      </c>
      <c r="C2631" s="20"/>
      <c r="D2631" t="s">
        <v>12104</v>
      </c>
      <c r="E2631" s="10" t="s">
        <v>12104</v>
      </c>
      <c r="F2631" s="10" t="s">
        <v>12104</v>
      </c>
    </row>
    <row r="2632" spans="1:6" x14ac:dyDescent="0.25">
      <c r="A2632" t="s">
        <v>1918</v>
      </c>
      <c r="B2632" t="s">
        <v>3124</v>
      </c>
      <c r="C2632" s="20">
        <v>166</v>
      </c>
      <c r="D2632" t="s">
        <v>6509</v>
      </c>
      <c r="E2632" s="10" t="s">
        <v>4241</v>
      </c>
      <c r="F2632" s="10" t="s">
        <v>11079</v>
      </c>
    </row>
    <row r="2633" spans="1:6" x14ac:dyDescent="0.25">
      <c r="A2633" t="s">
        <v>1919</v>
      </c>
      <c r="B2633" t="s">
        <v>3124</v>
      </c>
      <c r="C2633" s="20">
        <v>737</v>
      </c>
      <c r="D2633" t="s">
        <v>6510</v>
      </c>
      <c r="E2633" s="10" t="s">
        <v>4241</v>
      </c>
      <c r="F2633" s="10" t="s">
        <v>10625</v>
      </c>
    </row>
    <row r="2634" spans="1:6" x14ac:dyDescent="0.25">
      <c r="A2634" t="s">
        <v>3691</v>
      </c>
      <c r="B2634" t="s">
        <v>3124</v>
      </c>
      <c r="C2634" s="20">
        <v>381</v>
      </c>
      <c r="D2634" t="s">
        <v>6511</v>
      </c>
      <c r="E2634" s="10" t="s">
        <v>4241</v>
      </c>
      <c r="F2634" s="10" t="s">
        <v>6907</v>
      </c>
    </row>
    <row r="2635" spans="1:6" x14ac:dyDescent="0.25">
      <c r="A2635" t="s">
        <v>1920</v>
      </c>
      <c r="B2635" t="s">
        <v>3124</v>
      </c>
      <c r="C2635" s="20">
        <v>1137</v>
      </c>
      <c r="D2635" t="s">
        <v>5628</v>
      </c>
      <c r="E2635" s="10" t="s">
        <v>4241</v>
      </c>
      <c r="F2635" s="10" t="s">
        <v>7728</v>
      </c>
    </row>
    <row r="2636" spans="1:6" x14ac:dyDescent="0.25">
      <c r="A2636" t="s">
        <v>3692</v>
      </c>
      <c r="B2636" t="s">
        <v>3124</v>
      </c>
      <c r="C2636" s="20">
        <v>601</v>
      </c>
      <c r="D2636" t="s">
        <v>6512</v>
      </c>
      <c r="E2636" s="10" t="s">
        <v>4241</v>
      </c>
      <c r="F2636" s="10" t="s">
        <v>11080</v>
      </c>
    </row>
    <row r="2637" spans="1:6" x14ac:dyDescent="0.25">
      <c r="A2637" t="s">
        <v>1921</v>
      </c>
      <c r="B2637" t="s">
        <v>3124</v>
      </c>
      <c r="C2637" s="20">
        <v>285</v>
      </c>
      <c r="D2637" t="s">
        <v>6513</v>
      </c>
      <c r="E2637" s="10" t="s">
        <v>5094</v>
      </c>
      <c r="F2637" s="10" t="s">
        <v>11081</v>
      </c>
    </row>
    <row r="2638" spans="1:6" x14ac:dyDescent="0.25">
      <c r="A2638" t="s">
        <v>3693</v>
      </c>
      <c r="B2638" t="s">
        <v>3124</v>
      </c>
      <c r="C2638" s="20">
        <v>550</v>
      </c>
      <c r="D2638" t="s">
        <v>6514</v>
      </c>
      <c r="E2638" s="10" t="s">
        <v>4241</v>
      </c>
      <c r="F2638" s="10" t="s">
        <v>11082</v>
      </c>
    </row>
    <row r="2639" spans="1:6" x14ac:dyDescent="0.25">
      <c r="A2639" t="s">
        <v>4123</v>
      </c>
      <c r="B2639" t="s">
        <v>3124</v>
      </c>
      <c r="C2639" s="20">
        <v>105</v>
      </c>
      <c r="D2639" t="s">
        <v>12104</v>
      </c>
      <c r="E2639" s="10" t="s">
        <v>12104</v>
      </c>
      <c r="F2639" s="10" t="s">
        <v>12104</v>
      </c>
    </row>
    <row r="2640" spans="1:6" x14ac:dyDescent="0.25">
      <c r="A2640" t="s">
        <v>1922</v>
      </c>
      <c r="B2640" t="s">
        <v>3124</v>
      </c>
      <c r="C2640" s="20">
        <v>459</v>
      </c>
      <c r="D2640" t="s">
        <v>6515</v>
      </c>
      <c r="E2640" s="10" t="s">
        <v>4241</v>
      </c>
      <c r="F2640" s="10" t="s">
        <v>10769</v>
      </c>
    </row>
    <row r="2641" spans="1:6" x14ac:dyDescent="0.25">
      <c r="A2641" t="s">
        <v>1923</v>
      </c>
      <c r="B2641" t="s">
        <v>3124</v>
      </c>
      <c r="C2641" s="20">
        <v>431</v>
      </c>
      <c r="D2641" t="s">
        <v>4681</v>
      </c>
      <c r="E2641" s="10" t="s">
        <v>4241</v>
      </c>
      <c r="F2641" s="10" t="s">
        <v>11083</v>
      </c>
    </row>
    <row r="2642" spans="1:6" x14ac:dyDescent="0.25">
      <c r="A2642" t="s">
        <v>1924</v>
      </c>
      <c r="B2642" t="s">
        <v>3124</v>
      </c>
      <c r="C2642" s="20">
        <v>68</v>
      </c>
      <c r="D2642" t="s">
        <v>6516</v>
      </c>
      <c r="E2642" s="10" t="s">
        <v>4241</v>
      </c>
      <c r="F2642" s="10" t="s">
        <v>11084</v>
      </c>
    </row>
    <row r="2643" spans="1:6" x14ac:dyDescent="0.25">
      <c r="A2643" t="s">
        <v>1925</v>
      </c>
      <c r="B2643" t="s">
        <v>3124</v>
      </c>
      <c r="C2643" s="20">
        <v>892</v>
      </c>
      <c r="D2643" t="s">
        <v>6517</v>
      </c>
      <c r="E2643" s="10" t="s">
        <v>4241</v>
      </c>
      <c r="F2643" s="10" t="s">
        <v>11085</v>
      </c>
    </row>
    <row r="2644" spans="1:6" x14ac:dyDescent="0.25">
      <c r="A2644" t="s">
        <v>1926</v>
      </c>
      <c r="B2644" t="s">
        <v>3124</v>
      </c>
      <c r="C2644" s="20">
        <v>562</v>
      </c>
      <c r="D2644" t="s">
        <v>6518</v>
      </c>
      <c r="E2644" s="10" t="s">
        <v>4241</v>
      </c>
      <c r="F2644" s="10" t="s">
        <v>11086</v>
      </c>
    </row>
    <row r="2645" spans="1:6" x14ac:dyDescent="0.25">
      <c r="A2645" t="s">
        <v>1927</v>
      </c>
      <c r="B2645" t="s">
        <v>3124</v>
      </c>
      <c r="C2645" s="20">
        <v>444</v>
      </c>
      <c r="D2645" t="s">
        <v>6519</v>
      </c>
      <c r="E2645" s="10" t="s">
        <v>4241</v>
      </c>
      <c r="F2645" s="10" t="s">
        <v>11087</v>
      </c>
    </row>
    <row r="2646" spans="1:6" x14ac:dyDescent="0.25">
      <c r="A2646" t="s">
        <v>1928</v>
      </c>
      <c r="B2646" t="s">
        <v>3124</v>
      </c>
      <c r="C2646" s="20">
        <v>654</v>
      </c>
      <c r="D2646" t="s">
        <v>6520</v>
      </c>
      <c r="E2646" s="10" t="s">
        <v>4241</v>
      </c>
      <c r="F2646" s="10" t="s">
        <v>11088</v>
      </c>
    </row>
    <row r="2647" spans="1:6" x14ac:dyDescent="0.25">
      <c r="A2647" t="s">
        <v>1929</v>
      </c>
      <c r="B2647" t="s">
        <v>3124</v>
      </c>
      <c r="C2647" s="20">
        <v>477</v>
      </c>
      <c r="D2647" t="s">
        <v>6521</v>
      </c>
      <c r="E2647" s="10" t="s">
        <v>4241</v>
      </c>
      <c r="F2647" s="10" t="s">
        <v>11089</v>
      </c>
    </row>
    <row r="2648" spans="1:6" x14ac:dyDescent="0.25">
      <c r="A2648" t="s">
        <v>4124</v>
      </c>
      <c r="B2648" t="s">
        <v>3124</v>
      </c>
      <c r="C2648" s="20">
        <v>52</v>
      </c>
      <c r="D2648" t="s">
        <v>12104</v>
      </c>
      <c r="E2648" s="10" t="s">
        <v>12104</v>
      </c>
      <c r="F2648" s="10" t="s">
        <v>12104</v>
      </c>
    </row>
    <row r="2649" spans="1:6" x14ac:dyDescent="0.25">
      <c r="A2649" t="s">
        <v>1930</v>
      </c>
      <c r="B2649" t="s">
        <v>3123</v>
      </c>
      <c r="C2649" s="20">
        <v>2187</v>
      </c>
      <c r="D2649" t="s">
        <v>4751</v>
      </c>
      <c r="E2649" s="10" t="s">
        <v>8428</v>
      </c>
      <c r="F2649" s="10" t="s">
        <v>11090</v>
      </c>
    </row>
    <row r="2650" spans="1:6" x14ac:dyDescent="0.25">
      <c r="A2650" t="s">
        <v>1931</v>
      </c>
      <c r="B2650" t="s">
        <v>3124</v>
      </c>
      <c r="C2650" s="20">
        <v>7277</v>
      </c>
      <c r="D2650" t="s">
        <v>6522</v>
      </c>
      <c r="E2650" s="10" t="s">
        <v>8429</v>
      </c>
      <c r="F2650" s="10" t="s">
        <v>11091</v>
      </c>
    </row>
    <row r="2651" spans="1:6" x14ac:dyDescent="0.25">
      <c r="A2651" t="s">
        <v>3694</v>
      </c>
      <c r="B2651" t="s">
        <v>3124</v>
      </c>
      <c r="C2651" s="20">
        <v>46</v>
      </c>
      <c r="D2651" t="s">
        <v>6523</v>
      </c>
      <c r="E2651" s="10" t="s">
        <v>4241</v>
      </c>
      <c r="F2651" s="10" t="s">
        <v>11092</v>
      </c>
    </row>
    <row r="2652" spans="1:6" x14ac:dyDescent="0.25">
      <c r="A2652" t="s">
        <v>1932</v>
      </c>
      <c r="B2652" t="s">
        <v>3123</v>
      </c>
      <c r="C2652" s="20">
        <v>2702</v>
      </c>
      <c r="D2652" t="s">
        <v>6524</v>
      </c>
      <c r="E2652" s="10" t="s">
        <v>8430</v>
      </c>
      <c r="F2652" s="10" t="s">
        <v>11093</v>
      </c>
    </row>
    <row r="2653" spans="1:6" x14ac:dyDescent="0.25">
      <c r="A2653" t="s">
        <v>1933</v>
      </c>
      <c r="B2653" t="s">
        <v>3124</v>
      </c>
      <c r="C2653" s="20">
        <v>569</v>
      </c>
      <c r="D2653" t="s">
        <v>6525</v>
      </c>
      <c r="E2653" s="10" t="s">
        <v>4241</v>
      </c>
      <c r="F2653" s="10" t="s">
        <v>11094</v>
      </c>
    </row>
    <row r="2654" spans="1:6" x14ac:dyDescent="0.25">
      <c r="A2654" t="s">
        <v>1934</v>
      </c>
      <c r="B2654" t="s">
        <v>3123</v>
      </c>
      <c r="C2654" s="20">
        <v>7178</v>
      </c>
      <c r="D2654" t="s">
        <v>6526</v>
      </c>
      <c r="E2654" s="10" t="s">
        <v>7356</v>
      </c>
      <c r="F2654" s="10" t="s">
        <v>11095</v>
      </c>
    </row>
    <row r="2655" spans="1:6" x14ac:dyDescent="0.25">
      <c r="A2655" t="s">
        <v>1935</v>
      </c>
      <c r="B2655" t="s">
        <v>3124</v>
      </c>
      <c r="C2655" s="20">
        <v>2528</v>
      </c>
      <c r="D2655" t="s">
        <v>6527</v>
      </c>
      <c r="E2655" s="10" t="s">
        <v>4241</v>
      </c>
      <c r="F2655" s="10" t="s">
        <v>11096</v>
      </c>
    </row>
    <row r="2656" spans="1:6" x14ac:dyDescent="0.25">
      <c r="A2656" t="s">
        <v>1936</v>
      </c>
      <c r="B2656" t="s">
        <v>3124</v>
      </c>
      <c r="C2656" s="20">
        <v>2204</v>
      </c>
      <c r="D2656" t="s">
        <v>6528</v>
      </c>
      <c r="E2656" s="10" t="s">
        <v>4241</v>
      </c>
      <c r="F2656" s="10" t="s">
        <v>11097</v>
      </c>
    </row>
    <row r="2657" spans="1:6" x14ac:dyDescent="0.25">
      <c r="A2657" t="s">
        <v>1937</v>
      </c>
      <c r="B2657" t="s">
        <v>3124</v>
      </c>
      <c r="C2657" s="20">
        <v>7312</v>
      </c>
      <c r="D2657" t="s">
        <v>6529</v>
      </c>
      <c r="E2657" s="10" t="s">
        <v>4241</v>
      </c>
      <c r="F2657" s="10" t="s">
        <v>11098</v>
      </c>
    </row>
    <row r="2658" spans="1:6" x14ac:dyDescent="0.25">
      <c r="A2658" t="s">
        <v>3695</v>
      </c>
      <c r="B2658" t="s">
        <v>3123</v>
      </c>
      <c r="C2658" s="20">
        <v>1249</v>
      </c>
      <c r="D2658" t="s">
        <v>6530</v>
      </c>
      <c r="E2658" s="10" t="s">
        <v>8431</v>
      </c>
      <c r="F2658" s="10" t="s">
        <v>11099</v>
      </c>
    </row>
    <row r="2659" spans="1:6" x14ac:dyDescent="0.25">
      <c r="A2659" t="s">
        <v>1938</v>
      </c>
      <c r="B2659" t="s">
        <v>3123</v>
      </c>
      <c r="C2659" s="20">
        <v>11170</v>
      </c>
      <c r="D2659" t="s">
        <v>6423</v>
      </c>
      <c r="E2659" s="10" t="s">
        <v>8432</v>
      </c>
      <c r="F2659" s="10" t="s">
        <v>6212</v>
      </c>
    </row>
    <row r="2660" spans="1:6" x14ac:dyDescent="0.25">
      <c r="A2660" t="s">
        <v>1939</v>
      </c>
      <c r="B2660" t="s">
        <v>3123</v>
      </c>
      <c r="C2660" s="20">
        <v>2122</v>
      </c>
      <c r="D2660" t="s">
        <v>5652</v>
      </c>
      <c r="E2660" s="10" t="s">
        <v>4953</v>
      </c>
      <c r="F2660" s="10" t="s">
        <v>11100</v>
      </c>
    </row>
    <row r="2661" spans="1:6" x14ac:dyDescent="0.25">
      <c r="A2661" t="s">
        <v>1940</v>
      </c>
      <c r="B2661" t="s">
        <v>3123</v>
      </c>
      <c r="C2661" s="20">
        <v>2042</v>
      </c>
      <c r="D2661" t="s">
        <v>6531</v>
      </c>
      <c r="E2661" s="10" t="s">
        <v>8433</v>
      </c>
      <c r="F2661" s="10" t="s">
        <v>11101</v>
      </c>
    </row>
    <row r="2662" spans="1:6" x14ac:dyDescent="0.25">
      <c r="A2662" t="s">
        <v>1941</v>
      </c>
      <c r="B2662" t="s">
        <v>3124</v>
      </c>
      <c r="C2662" s="20">
        <v>245</v>
      </c>
      <c r="D2662" t="s">
        <v>6532</v>
      </c>
      <c r="E2662" s="10" t="s">
        <v>4241</v>
      </c>
      <c r="F2662" s="10" t="s">
        <v>5066</v>
      </c>
    </row>
    <row r="2663" spans="1:6" x14ac:dyDescent="0.25">
      <c r="A2663" t="s">
        <v>1942</v>
      </c>
      <c r="B2663" t="s">
        <v>3124</v>
      </c>
      <c r="C2663" s="20">
        <v>4623</v>
      </c>
      <c r="D2663" t="s">
        <v>6533</v>
      </c>
      <c r="E2663" s="10" t="s">
        <v>8434</v>
      </c>
      <c r="F2663" s="10" t="s">
        <v>11102</v>
      </c>
    </row>
    <row r="2664" spans="1:6" x14ac:dyDescent="0.25">
      <c r="A2664" t="s">
        <v>3696</v>
      </c>
      <c r="B2664" t="s">
        <v>3123</v>
      </c>
      <c r="C2664" s="20">
        <v>278</v>
      </c>
      <c r="D2664" t="s">
        <v>6534</v>
      </c>
      <c r="E2664" s="10" t="s">
        <v>8435</v>
      </c>
      <c r="F2664" s="10" t="s">
        <v>11103</v>
      </c>
    </row>
    <row r="2665" spans="1:6" x14ac:dyDescent="0.25">
      <c r="A2665" t="s">
        <v>1943</v>
      </c>
      <c r="B2665" t="s">
        <v>3123</v>
      </c>
      <c r="C2665" s="20">
        <v>2737</v>
      </c>
      <c r="D2665" t="s">
        <v>6535</v>
      </c>
      <c r="E2665" s="10" t="s">
        <v>8436</v>
      </c>
      <c r="F2665" s="10" t="s">
        <v>10630</v>
      </c>
    </row>
    <row r="2666" spans="1:6" x14ac:dyDescent="0.25">
      <c r="A2666" t="s">
        <v>1944</v>
      </c>
      <c r="B2666" t="s">
        <v>3124</v>
      </c>
      <c r="C2666" s="20">
        <v>1147</v>
      </c>
      <c r="D2666" t="s">
        <v>6536</v>
      </c>
      <c r="E2666" s="10" t="s">
        <v>4241</v>
      </c>
      <c r="F2666" s="10" t="s">
        <v>11104</v>
      </c>
    </row>
    <row r="2667" spans="1:6" x14ac:dyDescent="0.25">
      <c r="A2667" t="s">
        <v>1945</v>
      </c>
      <c r="B2667" t="s">
        <v>3124</v>
      </c>
      <c r="C2667" s="20">
        <v>147</v>
      </c>
      <c r="D2667" t="s">
        <v>6537</v>
      </c>
      <c r="E2667" s="10" t="s">
        <v>4241</v>
      </c>
      <c r="F2667" s="10" t="s">
        <v>11105</v>
      </c>
    </row>
    <row r="2668" spans="1:6" x14ac:dyDescent="0.25">
      <c r="A2668" t="s">
        <v>1946</v>
      </c>
      <c r="B2668" t="s">
        <v>3123</v>
      </c>
      <c r="C2668" s="20">
        <v>9486</v>
      </c>
      <c r="D2668" t="s">
        <v>6538</v>
      </c>
      <c r="E2668" s="10" t="s">
        <v>8437</v>
      </c>
      <c r="F2668" s="10" t="s">
        <v>11106</v>
      </c>
    </row>
    <row r="2669" spans="1:6" x14ac:dyDescent="0.25">
      <c r="A2669" t="s">
        <v>1947</v>
      </c>
      <c r="B2669" t="s">
        <v>3123</v>
      </c>
      <c r="C2669" s="20">
        <v>12682</v>
      </c>
      <c r="D2669" t="s">
        <v>6539</v>
      </c>
      <c r="E2669" s="10" t="s">
        <v>8438</v>
      </c>
      <c r="F2669" s="10" t="s">
        <v>7514</v>
      </c>
    </row>
    <row r="2670" spans="1:6" x14ac:dyDescent="0.25">
      <c r="A2670" t="s">
        <v>1948</v>
      </c>
      <c r="B2670" t="s">
        <v>3124</v>
      </c>
      <c r="C2670" s="20">
        <v>848</v>
      </c>
      <c r="D2670" t="s">
        <v>6540</v>
      </c>
      <c r="E2670" s="10" t="s">
        <v>4241</v>
      </c>
      <c r="F2670" s="10" t="s">
        <v>11107</v>
      </c>
    </row>
    <row r="2671" spans="1:6" x14ac:dyDescent="0.25">
      <c r="A2671" t="s">
        <v>1949</v>
      </c>
      <c r="B2671" t="s">
        <v>3123</v>
      </c>
      <c r="C2671" s="20">
        <v>1261</v>
      </c>
      <c r="D2671" t="s">
        <v>6541</v>
      </c>
      <c r="E2671" s="10" t="s">
        <v>8439</v>
      </c>
      <c r="F2671" s="10" t="s">
        <v>11108</v>
      </c>
    </row>
    <row r="2672" spans="1:6" x14ac:dyDescent="0.25">
      <c r="A2672" t="s">
        <v>3697</v>
      </c>
      <c r="B2672" t="s">
        <v>3123</v>
      </c>
      <c r="C2672" s="20">
        <v>611</v>
      </c>
      <c r="D2672" t="s">
        <v>6316</v>
      </c>
      <c r="E2672" s="10" t="s">
        <v>8440</v>
      </c>
      <c r="F2672" s="10" t="s">
        <v>11109</v>
      </c>
    </row>
    <row r="2673" spans="1:6" x14ac:dyDescent="0.25">
      <c r="A2673" t="s">
        <v>1950</v>
      </c>
      <c r="B2673" t="s">
        <v>3123</v>
      </c>
      <c r="C2673" s="20">
        <v>1998</v>
      </c>
      <c r="D2673" t="s">
        <v>6542</v>
      </c>
      <c r="E2673" s="10" t="s">
        <v>8441</v>
      </c>
      <c r="F2673" s="10" t="s">
        <v>11110</v>
      </c>
    </row>
    <row r="2674" spans="1:6" x14ac:dyDescent="0.25">
      <c r="A2674" t="s">
        <v>1951</v>
      </c>
      <c r="B2674" t="s">
        <v>3123</v>
      </c>
      <c r="C2674" s="20">
        <v>11998</v>
      </c>
      <c r="D2674" t="s">
        <v>5809</v>
      </c>
      <c r="E2674" s="10" t="s">
        <v>8442</v>
      </c>
      <c r="F2674" s="10" t="s">
        <v>5254</v>
      </c>
    </row>
    <row r="2675" spans="1:6" x14ac:dyDescent="0.25">
      <c r="A2675" t="s">
        <v>1952</v>
      </c>
      <c r="B2675" t="s">
        <v>3124</v>
      </c>
      <c r="C2675" s="20">
        <v>203</v>
      </c>
      <c r="D2675" t="s">
        <v>6543</v>
      </c>
      <c r="E2675" s="10" t="s">
        <v>6327</v>
      </c>
      <c r="F2675" s="10" t="s">
        <v>11111</v>
      </c>
    </row>
    <row r="2676" spans="1:6" x14ac:dyDescent="0.25">
      <c r="A2676" t="s">
        <v>3698</v>
      </c>
      <c r="B2676" t="s">
        <v>3123</v>
      </c>
      <c r="C2676" s="20">
        <v>141</v>
      </c>
      <c r="D2676" t="s">
        <v>6544</v>
      </c>
      <c r="E2676" s="10" t="s">
        <v>8443</v>
      </c>
      <c r="F2676" s="10" t="s">
        <v>11112</v>
      </c>
    </row>
    <row r="2677" spans="1:6" x14ac:dyDescent="0.25">
      <c r="A2677" t="s">
        <v>1953</v>
      </c>
      <c r="B2677" t="s">
        <v>3124</v>
      </c>
      <c r="C2677" s="20">
        <v>2357</v>
      </c>
      <c r="D2677" t="s">
        <v>6545</v>
      </c>
      <c r="E2677" s="10" t="s">
        <v>4241</v>
      </c>
      <c r="F2677" s="10" t="s">
        <v>11113</v>
      </c>
    </row>
    <row r="2678" spans="1:6" x14ac:dyDescent="0.25">
      <c r="A2678" t="s">
        <v>1954</v>
      </c>
      <c r="B2678" t="s">
        <v>3123</v>
      </c>
      <c r="C2678" s="20">
        <v>3608</v>
      </c>
      <c r="D2678" t="s">
        <v>6546</v>
      </c>
      <c r="E2678" s="10" t="s">
        <v>8444</v>
      </c>
      <c r="F2678" s="10" t="s">
        <v>10742</v>
      </c>
    </row>
    <row r="2679" spans="1:6" x14ac:dyDescent="0.25">
      <c r="A2679" t="s">
        <v>3699</v>
      </c>
      <c r="B2679" t="s">
        <v>3123</v>
      </c>
      <c r="C2679" s="20">
        <v>33</v>
      </c>
      <c r="D2679" t="s">
        <v>6547</v>
      </c>
      <c r="E2679" s="10" t="s">
        <v>4241</v>
      </c>
      <c r="F2679" s="10" t="s">
        <v>11114</v>
      </c>
    </row>
    <row r="2680" spans="1:6" x14ac:dyDescent="0.25">
      <c r="A2680" t="s">
        <v>1955</v>
      </c>
      <c r="B2680" t="s">
        <v>3124</v>
      </c>
      <c r="C2680" s="20">
        <v>2258</v>
      </c>
      <c r="D2680" t="s">
        <v>6548</v>
      </c>
      <c r="E2680" s="10" t="s">
        <v>4241</v>
      </c>
      <c r="F2680" s="10" t="s">
        <v>11115</v>
      </c>
    </row>
    <row r="2681" spans="1:6" x14ac:dyDescent="0.25">
      <c r="A2681" t="s">
        <v>1956</v>
      </c>
      <c r="B2681" t="s">
        <v>3123</v>
      </c>
      <c r="C2681" s="20">
        <v>534</v>
      </c>
      <c r="D2681" t="s">
        <v>6549</v>
      </c>
      <c r="E2681" s="10" t="s">
        <v>8445</v>
      </c>
      <c r="F2681" s="10" t="s">
        <v>11116</v>
      </c>
    </row>
    <row r="2682" spans="1:6" x14ac:dyDescent="0.25">
      <c r="A2682" t="s">
        <v>3700</v>
      </c>
      <c r="B2682" t="s">
        <v>3123</v>
      </c>
      <c r="C2682" s="20">
        <v>576</v>
      </c>
      <c r="D2682" t="s">
        <v>6550</v>
      </c>
      <c r="E2682" s="10" t="s">
        <v>4241</v>
      </c>
      <c r="F2682" s="10" t="s">
        <v>11117</v>
      </c>
    </row>
    <row r="2683" spans="1:6" x14ac:dyDescent="0.25">
      <c r="A2683" t="s">
        <v>1957</v>
      </c>
      <c r="B2683" t="s">
        <v>3124</v>
      </c>
      <c r="C2683" s="20">
        <v>4977</v>
      </c>
      <c r="D2683" t="s">
        <v>6551</v>
      </c>
      <c r="E2683" s="10" t="s">
        <v>4241</v>
      </c>
      <c r="F2683" s="10" t="s">
        <v>9579</v>
      </c>
    </row>
    <row r="2684" spans="1:6" x14ac:dyDescent="0.25">
      <c r="A2684" t="s">
        <v>1958</v>
      </c>
      <c r="B2684" t="s">
        <v>3124</v>
      </c>
      <c r="C2684" s="20">
        <v>3302</v>
      </c>
      <c r="D2684" t="s">
        <v>6254</v>
      </c>
      <c r="E2684" s="10" t="s">
        <v>4241</v>
      </c>
      <c r="F2684" s="10" t="s">
        <v>11118</v>
      </c>
    </row>
    <row r="2685" spans="1:6" x14ac:dyDescent="0.25">
      <c r="A2685" t="s">
        <v>1959</v>
      </c>
      <c r="B2685" t="s">
        <v>3124</v>
      </c>
      <c r="C2685" s="20">
        <v>1609</v>
      </c>
      <c r="D2685" t="s">
        <v>6552</v>
      </c>
      <c r="E2685" s="10" t="s">
        <v>8446</v>
      </c>
      <c r="F2685" s="10" t="s">
        <v>11119</v>
      </c>
    </row>
    <row r="2686" spans="1:6" x14ac:dyDescent="0.25">
      <c r="A2686" t="s">
        <v>1960</v>
      </c>
      <c r="B2686" t="s">
        <v>3123</v>
      </c>
      <c r="C2686" s="20">
        <v>1496</v>
      </c>
      <c r="D2686" t="s">
        <v>6553</v>
      </c>
      <c r="E2686" s="10" t="s">
        <v>8447</v>
      </c>
      <c r="F2686" s="10" t="s">
        <v>11120</v>
      </c>
    </row>
    <row r="2687" spans="1:6" x14ac:dyDescent="0.25">
      <c r="A2687" t="s">
        <v>1961</v>
      </c>
      <c r="B2687" t="s">
        <v>3124</v>
      </c>
      <c r="C2687" s="20">
        <v>957</v>
      </c>
      <c r="D2687" t="s">
        <v>6554</v>
      </c>
      <c r="E2687" s="10" t="s">
        <v>4241</v>
      </c>
      <c r="F2687" s="10" t="s">
        <v>11121</v>
      </c>
    </row>
    <row r="2688" spans="1:6" x14ac:dyDescent="0.25">
      <c r="A2688" t="s">
        <v>1962</v>
      </c>
      <c r="B2688" t="s">
        <v>3123</v>
      </c>
      <c r="C2688" s="20">
        <v>3948</v>
      </c>
      <c r="D2688" t="s">
        <v>5955</v>
      </c>
      <c r="E2688" s="10" t="s">
        <v>8448</v>
      </c>
      <c r="F2688" s="10" t="s">
        <v>11122</v>
      </c>
    </row>
    <row r="2689" spans="1:6" x14ac:dyDescent="0.25">
      <c r="A2689" t="s">
        <v>1963</v>
      </c>
      <c r="B2689" t="s">
        <v>3124</v>
      </c>
      <c r="C2689" s="20">
        <v>13906</v>
      </c>
      <c r="D2689" t="s">
        <v>6555</v>
      </c>
      <c r="E2689" s="10" t="s">
        <v>8283</v>
      </c>
      <c r="F2689" s="10" t="s">
        <v>11123</v>
      </c>
    </row>
    <row r="2690" spans="1:6" x14ac:dyDescent="0.25">
      <c r="A2690" t="s">
        <v>1964</v>
      </c>
      <c r="B2690" t="s">
        <v>3123</v>
      </c>
      <c r="C2690" s="20">
        <v>5572</v>
      </c>
      <c r="D2690" t="s">
        <v>5352</v>
      </c>
      <c r="E2690" s="10" t="s">
        <v>8449</v>
      </c>
      <c r="F2690" s="10" t="s">
        <v>11124</v>
      </c>
    </row>
    <row r="2691" spans="1:6" x14ac:dyDescent="0.25">
      <c r="A2691" t="s">
        <v>1965</v>
      </c>
      <c r="B2691" t="s">
        <v>3124</v>
      </c>
      <c r="C2691" s="20">
        <v>61</v>
      </c>
      <c r="D2691" t="s">
        <v>4241</v>
      </c>
      <c r="E2691" s="10" t="s">
        <v>4241</v>
      </c>
      <c r="F2691" s="10" t="s">
        <v>11125</v>
      </c>
    </row>
    <row r="2692" spans="1:6" x14ac:dyDescent="0.25">
      <c r="A2692" t="s">
        <v>1966</v>
      </c>
      <c r="B2692" t="s">
        <v>3124</v>
      </c>
      <c r="C2692" s="20">
        <v>1214</v>
      </c>
      <c r="D2692" t="s">
        <v>6556</v>
      </c>
      <c r="E2692" s="10" t="s">
        <v>4241</v>
      </c>
      <c r="F2692" s="10" t="s">
        <v>4520</v>
      </c>
    </row>
    <row r="2693" spans="1:6" x14ac:dyDescent="0.25">
      <c r="A2693" t="s">
        <v>1967</v>
      </c>
      <c r="B2693" t="s">
        <v>3124</v>
      </c>
      <c r="C2693" s="20">
        <v>2138</v>
      </c>
      <c r="D2693" t="s">
        <v>6557</v>
      </c>
      <c r="E2693" s="10" t="s">
        <v>4241</v>
      </c>
      <c r="F2693" s="10" t="s">
        <v>11126</v>
      </c>
    </row>
    <row r="2694" spans="1:6" x14ac:dyDescent="0.25">
      <c r="A2694" t="s">
        <v>1968</v>
      </c>
      <c r="B2694" t="s">
        <v>3123</v>
      </c>
      <c r="C2694" s="20">
        <v>1270</v>
      </c>
      <c r="D2694" t="s">
        <v>5331</v>
      </c>
      <c r="E2694" s="10" t="s">
        <v>8450</v>
      </c>
      <c r="F2694" s="10" t="s">
        <v>11127</v>
      </c>
    </row>
    <row r="2695" spans="1:6" x14ac:dyDescent="0.25">
      <c r="A2695" t="s">
        <v>1969</v>
      </c>
      <c r="B2695" t="s">
        <v>3123</v>
      </c>
      <c r="C2695" s="20">
        <v>5199</v>
      </c>
      <c r="D2695" t="s">
        <v>6558</v>
      </c>
      <c r="E2695" s="10" t="s">
        <v>8451</v>
      </c>
      <c r="F2695" s="10" t="s">
        <v>11128</v>
      </c>
    </row>
    <row r="2696" spans="1:6" x14ac:dyDescent="0.25">
      <c r="A2696" t="s">
        <v>3701</v>
      </c>
      <c r="B2696" t="s">
        <v>3123</v>
      </c>
      <c r="C2696" s="20">
        <v>81</v>
      </c>
      <c r="D2696" t="s">
        <v>6559</v>
      </c>
      <c r="E2696" s="10" t="s">
        <v>4241</v>
      </c>
      <c r="F2696" s="10" t="s">
        <v>11129</v>
      </c>
    </row>
    <row r="2697" spans="1:6" x14ac:dyDescent="0.25">
      <c r="A2697" t="s">
        <v>1970</v>
      </c>
      <c r="B2697" t="s">
        <v>3124</v>
      </c>
      <c r="C2697" s="20">
        <v>1102</v>
      </c>
      <c r="D2697" t="s">
        <v>6560</v>
      </c>
      <c r="E2697" s="10" t="s">
        <v>4241</v>
      </c>
      <c r="F2697" s="10" t="s">
        <v>11130</v>
      </c>
    </row>
    <row r="2698" spans="1:6" x14ac:dyDescent="0.25">
      <c r="A2698" t="s">
        <v>1971</v>
      </c>
      <c r="B2698" t="s">
        <v>3124</v>
      </c>
      <c r="C2698" s="20">
        <v>4410</v>
      </c>
      <c r="D2698" t="s">
        <v>6561</v>
      </c>
      <c r="E2698" s="10" t="s">
        <v>4241</v>
      </c>
      <c r="F2698" s="10" t="s">
        <v>11131</v>
      </c>
    </row>
    <row r="2699" spans="1:6" x14ac:dyDescent="0.25">
      <c r="A2699" t="s">
        <v>1972</v>
      </c>
      <c r="B2699" t="s">
        <v>3124</v>
      </c>
      <c r="C2699" s="20">
        <v>381</v>
      </c>
      <c r="D2699" t="s">
        <v>6562</v>
      </c>
      <c r="E2699" s="10" t="s">
        <v>4241</v>
      </c>
      <c r="F2699" s="10" t="s">
        <v>11132</v>
      </c>
    </row>
    <row r="2700" spans="1:6" x14ac:dyDescent="0.25">
      <c r="A2700" t="s">
        <v>1973</v>
      </c>
      <c r="B2700" t="s">
        <v>3123</v>
      </c>
      <c r="C2700" s="20">
        <v>2988</v>
      </c>
      <c r="D2700" t="s">
        <v>6563</v>
      </c>
      <c r="E2700" s="10" t="s">
        <v>7692</v>
      </c>
      <c r="F2700" s="10" t="s">
        <v>11133</v>
      </c>
    </row>
    <row r="2701" spans="1:6" x14ac:dyDescent="0.25">
      <c r="A2701" t="s">
        <v>1974</v>
      </c>
      <c r="B2701" t="s">
        <v>3123</v>
      </c>
      <c r="C2701" s="20">
        <v>3009</v>
      </c>
      <c r="D2701" t="s">
        <v>6564</v>
      </c>
      <c r="E2701" s="10" t="s">
        <v>6273</v>
      </c>
      <c r="F2701" s="10" t="s">
        <v>11134</v>
      </c>
    </row>
    <row r="2702" spans="1:6" x14ac:dyDescent="0.25">
      <c r="A2702" t="s">
        <v>3702</v>
      </c>
      <c r="B2702" t="s">
        <v>3124</v>
      </c>
      <c r="C2702" s="20">
        <v>50</v>
      </c>
      <c r="D2702" t="s">
        <v>6565</v>
      </c>
      <c r="E2702" s="10" t="s">
        <v>4241</v>
      </c>
      <c r="F2702" s="10" t="s">
        <v>11135</v>
      </c>
    </row>
    <row r="2703" spans="1:6" x14ac:dyDescent="0.25">
      <c r="A2703" t="s">
        <v>1975</v>
      </c>
      <c r="B2703" t="s">
        <v>3123</v>
      </c>
      <c r="C2703" s="20">
        <v>167</v>
      </c>
      <c r="D2703" t="s">
        <v>6566</v>
      </c>
      <c r="E2703" s="10" t="s">
        <v>4241</v>
      </c>
      <c r="F2703" s="10" t="s">
        <v>11136</v>
      </c>
    </row>
    <row r="2704" spans="1:6" x14ac:dyDescent="0.25">
      <c r="A2704" t="s">
        <v>1976</v>
      </c>
      <c r="B2704" t="s">
        <v>3124</v>
      </c>
      <c r="C2704" s="20">
        <v>3481</v>
      </c>
      <c r="D2704" t="s">
        <v>6567</v>
      </c>
      <c r="E2704" s="10" t="s">
        <v>4241</v>
      </c>
      <c r="F2704" s="10" t="s">
        <v>11137</v>
      </c>
    </row>
    <row r="2705" spans="1:6" x14ac:dyDescent="0.25">
      <c r="A2705" t="s">
        <v>1977</v>
      </c>
      <c r="B2705" t="s">
        <v>3124</v>
      </c>
      <c r="C2705" s="20">
        <v>4223</v>
      </c>
      <c r="D2705" t="s">
        <v>6568</v>
      </c>
      <c r="E2705" s="10" t="s">
        <v>4241</v>
      </c>
      <c r="F2705" s="10" t="s">
        <v>11138</v>
      </c>
    </row>
    <row r="2706" spans="1:6" x14ac:dyDescent="0.25">
      <c r="A2706" t="s">
        <v>1978</v>
      </c>
      <c r="B2706" t="s">
        <v>3124</v>
      </c>
      <c r="C2706" s="20">
        <v>2214</v>
      </c>
      <c r="D2706" t="s">
        <v>6569</v>
      </c>
      <c r="E2706" s="10" t="s">
        <v>4241</v>
      </c>
      <c r="F2706" s="10" t="s">
        <v>11139</v>
      </c>
    </row>
    <row r="2707" spans="1:6" x14ac:dyDescent="0.25">
      <c r="A2707" t="s">
        <v>1979</v>
      </c>
      <c r="B2707" t="s">
        <v>3123</v>
      </c>
      <c r="C2707" s="20">
        <v>4264</v>
      </c>
      <c r="D2707" t="s">
        <v>6570</v>
      </c>
      <c r="E2707" s="10" t="s">
        <v>8452</v>
      </c>
      <c r="F2707" s="10" t="s">
        <v>11140</v>
      </c>
    </row>
    <row r="2708" spans="1:6" x14ac:dyDescent="0.25">
      <c r="A2708" t="s">
        <v>1980</v>
      </c>
      <c r="B2708" t="s">
        <v>3124</v>
      </c>
      <c r="C2708" s="20">
        <v>2253</v>
      </c>
      <c r="D2708" t="s">
        <v>6571</v>
      </c>
      <c r="E2708" s="10" t="s">
        <v>4241</v>
      </c>
      <c r="F2708" s="10" t="s">
        <v>11141</v>
      </c>
    </row>
    <row r="2709" spans="1:6" x14ac:dyDescent="0.25">
      <c r="A2709" t="s">
        <v>1981</v>
      </c>
      <c r="B2709" t="s">
        <v>3124</v>
      </c>
      <c r="C2709" s="20">
        <v>48</v>
      </c>
      <c r="D2709" t="s">
        <v>6572</v>
      </c>
      <c r="E2709" s="10" t="s">
        <v>4241</v>
      </c>
      <c r="F2709" s="10" t="s">
        <v>11142</v>
      </c>
    </row>
    <row r="2710" spans="1:6" x14ac:dyDescent="0.25">
      <c r="A2710" t="s">
        <v>3703</v>
      </c>
      <c r="B2710" t="s">
        <v>3124</v>
      </c>
      <c r="C2710" s="20">
        <v>862</v>
      </c>
      <c r="D2710" t="s">
        <v>6573</v>
      </c>
      <c r="E2710" s="10" t="s">
        <v>8453</v>
      </c>
      <c r="F2710" s="10" t="s">
        <v>11143</v>
      </c>
    </row>
    <row r="2711" spans="1:6" x14ac:dyDescent="0.25">
      <c r="A2711" t="s">
        <v>1982</v>
      </c>
      <c r="B2711" t="s">
        <v>3124</v>
      </c>
      <c r="C2711" s="20">
        <v>1656</v>
      </c>
      <c r="D2711" t="s">
        <v>6574</v>
      </c>
      <c r="E2711" s="10" t="s">
        <v>4241</v>
      </c>
      <c r="F2711" s="10" t="s">
        <v>11144</v>
      </c>
    </row>
    <row r="2712" spans="1:6" x14ac:dyDescent="0.25">
      <c r="A2712" t="s">
        <v>1983</v>
      </c>
      <c r="B2712" t="s">
        <v>3124</v>
      </c>
      <c r="C2712" s="20">
        <v>747</v>
      </c>
      <c r="D2712" t="s">
        <v>6575</v>
      </c>
      <c r="E2712" s="10" t="s">
        <v>4241</v>
      </c>
      <c r="F2712" s="10" t="s">
        <v>11145</v>
      </c>
    </row>
    <row r="2713" spans="1:6" x14ac:dyDescent="0.25">
      <c r="A2713" t="s">
        <v>3704</v>
      </c>
      <c r="B2713" t="s">
        <v>3123</v>
      </c>
      <c r="C2713" s="20">
        <v>6996</v>
      </c>
      <c r="D2713" t="s">
        <v>6576</v>
      </c>
      <c r="E2713" s="10" t="s">
        <v>8454</v>
      </c>
      <c r="F2713" s="10" t="s">
        <v>11146</v>
      </c>
    </row>
    <row r="2714" spans="1:6" x14ac:dyDescent="0.25">
      <c r="A2714" t="s">
        <v>1984</v>
      </c>
      <c r="B2714" t="s">
        <v>3123</v>
      </c>
      <c r="C2714" s="20">
        <v>5229</v>
      </c>
      <c r="D2714" t="s">
        <v>6577</v>
      </c>
      <c r="E2714" s="10" t="s">
        <v>8455</v>
      </c>
      <c r="F2714" s="10" t="s">
        <v>11147</v>
      </c>
    </row>
    <row r="2715" spans="1:6" x14ac:dyDescent="0.25">
      <c r="A2715" t="s">
        <v>1985</v>
      </c>
      <c r="B2715" t="s">
        <v>3123</v>
      </c>
      <c r="C2715" s="20">
        <v>14513</v>
      </c>
      <c r="D2715" t="s">
        <v>6578</v>
      </c>
      <c r="E2715" s="10" t="s">
        <v>8456</v>
      </c>
      <c r="F2715" s="10" t="s">
        <v>11148</v>
      </c>
    </row>
    <row r="2716" spans="1:6" x14ac:dyDescent="0.25">
      <c r="A2716" t="s">
        <v>1986</v>
      </c>
      <c r="B2716" t="s">
        <v>3123</v>
      </c>
      <c r="C2716" s="20">
        <v>4387</v>
      </c>
      <c r="D2716" t="s">
        <v>6579</v>
      </c>
      <c r="E2716" s="10" t="s">
        <v>8457</v>
      </c>
      <c r="F2716" s="10" t="s">
        <v>11149</v>
      </c>
    </row>
    <row r="2717" spans="1:6" x14ac:dyDescent="0.25">
      <c r="A2717" t="s">
        <v>1987</v>
      </c>
      <c r="B2717" t="s">
        <v>3123</v>
      </c>
      <c r="C2717" s="20">
        <v>1415</v>
      </c>
      <c r="D2717" t="s">
        <v>6580</v>
      </c>
      <c r="E2717" s="10" t="s">
        <v>8458</v>
      </c>
      <c r="F2717" s="10" t="s">
        <v>9883</v>
      </c>
    </row>
    <row r="2718" spans="1:6" x14ac:dyDescent="0.25">
      <c r="A2718" t="s">
        <v>4125</v>
      </c>
      <c r="B2718" t="s">
        <v>3124</v>
      </c>
      <c r="C2718" s="20">
        <v>85</v>
      </c>
      <c r="D2718" t="s">
        <v>12104</v>
      </c>
      <c r="E2718" s="10" t="s">
        <v>12104</v>
      </c>
      <c r="F2718" s="10" t="s">
        <v>12104</v>
      </c>
    </row>
    <row r="2719" spans="1:6" x14ac:dyDescent="0.25">
      <c r="A2719" t="s">
        <v>1988</v>
      </c>
      <c r="B2719" t="s">
        <v>3124</v>
      </c>
      <c r="C2719" s="20">
        <v>2426</v>
      </c>
      <c r="D2719" t="s">
        <v>6581</v>
      </c>
      <c r="E2719" s="10" t="s">
        <v>4241</v>
      </c>
      <c r="F2719" s="10" t="s">
        <v>11150</v>
      </c>
    </row>
    <row r="2720" spans="1:6" x14ac:dyDescent="0.25">
      <c r="A2720" t="s">
        <v>1989</v>
      </c>
      <c r="B2720" t="s">
        <v>3124</v>
      </c>
      <c r="C2720" s="20">
        <v>713</v>
      </c>
      <c r="D2720" t="s">
        <v>6582</v>
      </c>
      <c r="E2720" s="10" t="s">
        <v>4241</v>
      </c>
      <c r="F2720" s="10" t="s">
        <v>11151</v>
      </c>
    </row>
    <row r="2721" spans="1:6" x14ac:dyDescent="0.25">
      <c r="A2721" t="s">
        <v>1990</v>
      </c>
      <c r="B2721" t="s">
        <v>3123</v>
      </c>
      <c r="C2721" s="20">
        <v>5808</v>
      </c>
      <c r="D2721" t="s">
        <v>6583</v>
      </c>
      <c r="E2721" s="10" t="s">
        <v>8222</v>
      </c>
      <c r="F2721" s="10" t="s">
        <v>11152</v>
      </c>
    </row>
    <row r="2722" spans="1:6" x14ac:dyDescent="0.25">
      <c r="A2722" t="s">
        <v>3705</v>
      </c>
      <c r="B2722" t="s">
        <v>3123</v>
      </c>
      <c r="C2722" s="20">
        <v>48065</v>
      </c>
      <c r="D2722" t="s">
        <v>6584</v>
      </c>
      <c r="E2722" s="10" t="s">
        <v>8459</v>
      </c>
      <c r="F2722" s="10" t="s">
        <v>11153</v>
      </c>
    </row>
    <row r="2723" spans="1:6" x14ac:dyDescent="0.25">
      <c r="A2723" t="s">
        <v>3706</v>
      </c>
      <c r="B2723" t="s">
        <v>3123</v>
      </c>
      <c r="C2723" s="20">
        <v>10303</v>
      </c>
      <c r="D2723" t="s">
        <v>6585</v>
      </c>
      <c r="E2723" s="10" t="s">
        <v>8460</v>
      </c>
      <c r="F2723" s="10" t="s">
        <v>11154</v>
      </c>
    </row>
    <row r="2724" spans="1:6" x14ac:dyDescent="0.25">
      <c r="A2724" t="s">
        <v>1991</v>
      </c>
      <c r="B2724" t="s">
        <v>3124</v>
      </c>
      <c r="C2724" s="20">
        <v>519</v>
      </c>
      <c r="D2724" t="s">
        <v>6586</v>
      </c>
      <c r="E2724" s="10" t="s">
        <v>4241</v>
      </c>
      <c r="F2724" s="10" t="s">
        <v>9275</v>
      </c>
    </row>
    <row r="2725" spans="1:6" x14ac:dyDescent="0.25">
      <c r="A2725" t="s">
        <v>2135</v>
      </c>
      <c r="B2725" t="s">
        <v>3124</v>
      </c>
      <c r="C2725" s="20">
        <v>304</v>
      </c>
      <c r="D2725" t="s">
        <v>6587</v>
      </c>
      <c r="E2725" s="10" t="s">
        <v>4241</v>
      </c>
      <c r="F2725" s="10" t="s">
        <v>11155</v>
      </c>
    </row>
    <row r="2726" spans="1:6" x14ac:dyDescent="0.25">
      <c r="A2726" t="s">
        <v>3707</v>
      </c>
      <c r="B2726" t="s">
        <v>3123</v>
      </c>
      <c r="C2726" s="20">
        <v>2415</v>
      </c>
      <c r="D2726" t="s">
        <v>6588</v>
      </c>
      <c r="E2726" s="10" t="s">
        <v>7885</v>
      </c>
      <c r="F2726" s="10" t="s">
        <v>11156</v>
      </c>
    </row>
    <row r="2727" spans="1:6" x14ac:dyDescent="0.25">
      <c r="A2727" t="s">
        <v>2287</v>
      </c>
      <c r="B2727" t="s">
        <v>3124</v>
      </c>
      <c r="C2727" s="20">
        <v>701</v>
      </c>
      <c r="D2727" t="s">
        <v>6589</v>
      </c>
      <c r="E2727" s="10" t="s">
        <v>4241</v>
      </c>
      <c r="F2727" s="10" t="s">
        <v>6406</v>
      </c>
    </row>
    <row r="2728" spans="1:6" x14ac:dyDescent="0.25">
      <c r="A2728" t="s">
        <v>2292</v>
      </c>
      <c r="B2728" t="s">
        <v>3123</v>
      </c>
      <c r="C2728" s="20">
        <v>5031</v>
      </c>
      <c r="D2728" t="s">
        <v>6590</v>
      </c>
      <c r="E2728" s="10" t="s">
        <v>8461</v>
      </c>
      <c r="F2728" s="10" t="s">
        <v>5273</v>
      </c>
    </row>
    <row r="2729" spans="1:6" x14ac:dyDescent="0.25">
      <c r="A2729" t="s">
        <v>2293</v>
      </c>
      <c r="B2729" t="s">
        <v>3123</v>
      </c>
      <c r="C2729" s="20">
        <v>8891</v>
      </c>
      <c r="D2729" t="s">
        <v>6591</v>
      </c>
      <c r="E2729" s="10" t="s">
        <v>6802</v>
      </c>
      <c r="F2729" s="10" t="s">
        <v>11157</v>
      </c>
    </row>
    <row r="2730" spans="1:6" x14ac:dyDescent="0.25">
      <c r="A2730" t="s">
        <v>2294</v>
      </c>
      <c r="B2730" t="s">
        <v>3123</v>
      </c>
      <c r="C2730" s="20">
        <v>7436</v>
      </c>
      <c r="D2730" t="s">
        <v>6592</v>
      </c>
      <c r="E2730" s="10" t="s">
        <v>8462</v>
      </c>
      <c r="F2730" s="10" t="s">
        <v>11158</v>
      </c>
    </row>
    <row r="2731" spans="1:6" x14ac:dyDescent="0.25">
      <c r="A2731" t="s">
        <v>2295</v>
      </c>
      <c r="B2731" t="s">
        <v>3123</v>
      </c>
      <c r="C2731" s="20">
        <v>5510</v>
      </c>
      <c r="D2731" t="s">
        <v>6593</v>
      </c>
      <c r="E2731" s="10" t="s">
        <v>4354</v>
      </c>
      <c r="F2731" s="10" t="s">
        <v>11159</v>
      </c>
    </row>
    <row r="2732" spans="1:6" x14ac:dyDescent="0.25">
      <c r="A2732" t="s">
        <v>2296</v>
      </c>
      <c r="B2732" t="s">
        <v>3123</v>
      </c>
      <c r="C2732" s="20">
        <v>4067</v>
      </c>
      <c r="D2732" t="s">
        <v>6594</v>
      </c>
      <c r="E2732" s="10" t="s">
        <v>8463</v>
      </c>
      <c r="F2732" s="10" t="s">
        <v>11160</v>
      </c>
    </row>
    <row r="2733" spans="1:6" x14ac:dyDescent="0.25">
      <c r="A2733" t="s">
        <v>2297</v>
      </c>
      <c r="B2733" t="s">
        <v>3123</v>
      </c>
      <c r="C2733" s="20">
        <v>7571</v>
      </c>
      <c r="D2733" t="s">
        <v>6595</v>
      </c>
      <c r="E2733" s="10" t="s">
        <v>8464</v>
      </c>
      <c r="F2733" s="10" t="s">
        <v>11161</v>
      </c>
    </row>
    <row r="2734" spans="1:6" x14ac:dyDescent="0.25">
      <c r="A2734" t="s">
        <v>2298</v>
      </c>
      <c r="B2734" t="s">
        <v>3123</v>
      </c>
      <c r="C2734" s="20">
        <v>5502</v>
      </c>
      <c r="D2734" t="s">
        <v>6596</v>
      </c>
      <c r="E2734" s="10" t="s">
        <v>8465</v>
      </c>
      <c r="F2734" s="10" t="s">
        <v>11162</v>
      </c>
    </row>
    <row r="2735" spans="1:6" x14ac:dyDescent="0.25">
      <c r="A2735" t="s">
        <v>2299</v>
      </c>
      <c r="B2735" t="s">
        <v>3123</v>
      </c>
      <c r="C2735" s="20">
        <v>3914</v>
      </c>
      <c r="D2735" t="s">
        <v>6550</v>
      </c>
      <c r="E2735" s="10" t="s">
        <v>5932</v>
      </c>
      <c r="F2735" s="10" t="s">
        <v>11163</v>
      </c>
    </row>
    <row r="2736" spans="1:6" x14ac:dyDescent="0.25">
      <c r="A2736" t="s">
        <v>2300</v>
      </c>
      <c r="B2736" t="s">
        <v>3123</v>
      </c>
      <c r="C2736" s="20">
        <v>2376</v>
      </c>
      <c r="D2736" t="s">
        <v>6597</v>
      </c>
      <c r="E2736" s="10" t="s">
        <v>8466</v>
      </c>
      <c r="F2736" s="10" t="s">
        <v>4712</v>
      </c>
    </row>
    <row r="2737" spans="1:6" x14ac:dyDescent="0.25">
      <c r="A2737" t="s">
        <v>2301</v>
      </c>
      <c r="B2737" t="s">
        <v>3123</v>
      </c>
      <c r="C2737" s="20">
        <v>2080</v>
      </c>
      <c r="D2737" t="s">
        <v>5551</v>
      </c>
      <c r="E2737" s="10" t="s">
        <v>8467</v>
      </c>
      <c r="F2737" s="10" t="s">
        <v>11164</v>
      </c>
    </row>
    <row r="2738" spans="1:6" x14ac:dyDescent="0.25">
      <c r="A2738" t="s">
        <v>2302</v>
      </c>
      <c r="B2738" t="s">
        <v>3123</v>
      </c>
      <c r="C2738" s="20">
        <v>382</v>
      </c>
      <c r="D2738" t="s">
        <v>6598</v>
      </c>
      <c r="E2738" s="10" t="s">
        <v>8468</v>
      </c>
      <c r="F2738" s="10" t="s">
        <v>11165</v>
      </c>
    </row>
    <row r="2739" spans="1:6" x14ac:dyDescent="0.25">
      <c r="A2739" t="s">
        <v>2303</v>
      </c>
      <c r="B2739" t="s">
        <v>3123</v>
      </c>
      <c r="C2739" s="20">
        <v>3597</v>
      </c>
      <c r="D2739" t="s">
        <v>6599</v>
      </c>
      <c r="E2739" s="10" t="s">
        <v>8469</v>
      </c>
      <c r="F2739" s="10" t="s">
        <v>10224</v>
      </c>
    </row>
    <row r="2740" spans="1:6" x14ac:dyDescent="0.25">
      <c r="A2740" t="s">
        <v>2304</v>
      </c>
      <c r="B2740" t="s">
        <v>3123</v>
      </c>
      <c r="C2740" s="20">
        <v>3050</v>
      </c>
      <c r="D2740" t="s">
        <v>6600</v>
      </c>
      <c r="E2740" s="10" t="s">
        <v>8470</v>
      </c>
      <c r="F2740" s="10" t="s">
        <v>11166</v>
      </c>
    </row>
    <row r="2741" spans="1:6" x14ac:dyDescent="0.25">
      <c r="A2741" t="s">
        <v>2305</v>
      </c>
      <c r="B2741" t="s">
        <v>3123</v>
      </c>
      <c r="C2741" s="20">
        <v>3017</v>
      </c>
      <c r="D2741" t="s">
        <v>6601</v>
      </c>
      <c r="E2741" s="10" t="s">
        <v>8471</v>
      </c>
      <c r="F2741" s="10" t="s">
        <v>6617</v>
      </c>
    </row>
    <row r="2742" spans="1:6" x14ac:dyDescent="0.25">
      <c r="A2742" t="s">
        <v>3708</v>
      </c>
      <c r="B2742" t="s">
        <v>3123</v>
      </c>
      <c r="C2742" s="20">
        <v>6695</v>
      </c>
      <c r="D2742" t="s">
        <v>6602</v>
      </c>
      <c r="E2742" s="10" t="s">
        <v>8472</v>
      </c>
      <c r="F2742" s="10" t="s">
        <v>11167</v>
      </c>
    </row>
    <row r="2743" spans="1:6" x14ac:dyDescent="0.25">
      <c r="A2743" t="s">
        <v>2306</v>
      </c>
      <c r="B2743" t="s">
        <v>3123</v>
      </c>
      <c r="C2743" s="20">
        <v>1736</v>
      </c>
      <c r="D2743" t="s">
        <v>6603</v>
      </c>
      <c r="E2743" s="10" t="s">
        <v>8473</v>
      </c>
      <c r="F2743" s="10" t="s">
        <v>11168</v>
      </c>
    </row>
    <row r="2744" spans="1:6" x14ac:dyDescent="0.25">
      <c r="A2744" t="s">
        <v>2307</v>
      </c>
      <c r="B2744" t="s">
        <v>3123</v>
      </c>
      <c r="C2744" s="20">
        <v>8673</v>
      </c>
      <c r="D2744" t="s">
        <v>6604</v>
      </c>
      <c r="E2744" s="10" t="s">
        <v>8474</v>
      </c>
      <c r="F2744" s="10" t="s">
        <v>11169</v>
      </c>
    </row>
    <row r="2745" spans="1:6" x14ac:dyDescent="0.25">
      <c r="A2745" t="s">
        <v>2308</v>
      </c>
      <c r="B2745" t="s">
        <v>3123</v>
      </c>
      <c r="C2745" s="20">
        <v>2204</v>
      </c>
      <c r="D2745" t="s">
        <v>6605</v>
      </c>
      <c r="E2745" s="10" t="s">
        <v>8475</v>
      </c>
      <c r="F2745" s="10" t="s">
        <v>11170</v>
      </c>
    </row>
    <row r="2746" spans="1:6" x14ac:dyDescent="0.25">
      <c r="A2746" t="s">
        <v>2309</v>
      </c>
      <c r="B2746" t="s">
        <v>3123</v>
      </c>
      <c r="C2746" s="20">
        <v>5870</v>
      </c>
      <c r="D2746" t="s">
        <v>5883</v>
      </c>
      <c r="E2746" s="10" t="s">
        <v>8476</v>
      </c>
      <c r="F2746" s="10" t="s">
        <v>11171</v>
      </c>
    </row>
    <row r="2747" spans="1:6" x14ac:dyDescent="0.25">
      <c r="A2747" t="s">
        <v>3709</v>
      </c>
      <c r="B2747" t="s">
        <v>3123</v>
      </c>
      <c r="C2747" s="20">
        <v>2254</v>
      </c>
      <c r="D2747" t="s">
        <v>6606</v>
      </c>
      <c r="E2747" s="10" t="s">
        <v>8477</v>
      </c>
      <c r="F2747" s="10" t="s">
        <v>11172</v>
      </c>
    </row>
    <row r="2748" spans="1:6" x14ac:dyDescent="0.25">
      <c r="A2748" t="s">
        <v>2310</v>
      </c>
      <c r="B2748" t="s">
        <v>3123</v>
      </c>
      <c r="C2748" s="20">
        <v>9596</v>
      </c>
      <c r="D2748" t="s">
        <v>6607</v>
      </c>
      <c r="E2748" s="10" t="s">
        <v>8478</v>
      </c>
      <c r="F2748" s="10" t="s">
        <v>11173</v>
      </c>
    </row>
    <row r="2749" spans="1:6" x14ac:dyDescent="0.25">
      <c r="A2749" t="s">
        <v>2289</v>
      </c>
      <c r="B2749" t="s">
        <v>3123</v>
      </c>
      <c r="C2749" s="20">
        <v>15656</v>
      </c>
      <c r="D2749" t="s">
        <v>6608</v>
      </c>
      <c r="E2749" s="10" t="s">
        <v>8479</v>
      </c>
      <c r="F2749" s="10" t="s">
        <v>10117</v>
      </c>
    </row>
    <row r="2750" spans="1:6" x14ac:dyDescent="0.25">
      <c r="A2750" t="s">
        <v>2290</v>
      </c>
      <c r="B2750" t="s">
        <v>3123</v>
      </c>
      <c r="C2750" s="20">
        <v>4876</v>
      </c>
      <c r="D2750" t="s">
        <v>5850</v>
      </c>
      <c r="E2750" s="10" t="s">
        <v>8480</v>
      </c>
      <c r="F2750" s="10" t="s">
        <v>9905</v>
      </c>
    </row>
    <row r="2751" spans="1:6" x14ac:dyDescent="0.25">
      <c r="A2751" t="s">
        <v>2291</v>
      </c>
      <c r="B2751" t="s">
        <v>3123</v>
      </c>
      <c r="C2751" s="20">
        <v>4186</v>
      </c>
      <c r="D2751" t="s">
        <v>6609</v>
      </c>
      <c r="E2751" s="10" t="s">
        <v>8481</v>
      </c>
      <c r="F2751" s="10" t="s">
        <v>11174</v>
      </c>
    </row>
    <row r="2752" spans="1:6" x14ac:dyDescent="0.25">
      <c r="A2752" t="s">
        <v>4126</v>
      </c>
      <c r="B2752" t="s">
        <v>3123</v>
      </c>
      <c r="C2752" s="20"/>
      <c r="D2752" t="s">
        <v>12104</v>
      </c>
      <c r="E2752" s="10" t="s">
        <v>12104</v>
      </c>
      <c r="F2752" s="10" t="s">
        <v>12104</v>
      </c>
    </row>
    <row r="2753" spans="1:6" x14ac:dyDescent="0.25">
      <c r="A2753" t="s">
        <v>3710</v>
      </c>
      <c r="B2753" t="s">
        <v>3123</v>
      </c>
      <c r="C2753" s="20">
        <v>14331</v>
      </c>
      <c r="D2753" t="s">
        <v>6610</v>
      </c>
      <c r="E2753" s="10" t="s">
        <v>8482</v>
      </c>
      <c r="F2753" s="10" t="s">
        <v>10635</v>
      </c>
    </row>
    <row r="2754" spans="1:6" x14ac:dyDescent="0.25">
      <c r="A2754" t="s">
        <v>1992</v>
      </c>
      <c r="B2754" t="s">
        <v>3124</v>
      </c>
      <c r="C2754" s="20">
        <v>236</v>
      </c>
      <c r="D2754" t="s">
        <v>6611</v>
      </c>
      <c r="E2754" s="10" t="s">
        <v>4241</v>
      </c>
      <c r="F2754" s="10" t="s">
        <v>11175</v>
      </c>
    </row>
    <row r="2755" spans="1:6" x14ac:dyDescent="0.25">
      <c r="A2755" t="s">
        <v>3711</v>
      </c>
      <c r="B2755" t="s">
        <v>3124</v>
      </c>
      <c r="C2755" s="20">
        <v>95</v>
      </c>
      <c r="D2755" t="s">
        <v>5692</v>
      </c>
      <c r="E2755" s="10" t="s">
        <v>4241</v>
      </c>
      <c r="F2755" s="10" t="s">
        <v>11176</v>
      </c>
    </row>
    <row r="2756" spans="1:6" x14ac:dyDescent="0.25">
      <c r="A2756" t="s">
        <v>1993</v>
      </c>
      <c r="B2756" t="s">
        <v>3124</v>
      </c>
      <c r="C2756" s="20">
        <v>7767</v>
      </c>
      <c r="D2756" t="s">
        <v>6612</v>
      </c>
      <c r="E2756" s="10" t="s">
        <v>4241</v>
      </c>
      <c r="F2756" s="10" t="s">
        <v>11177</v>
      </c>
    </row>
    <row r="2757" spans="1:6" x14ac:dyDescent="0.25">
      <c r="A2757" t="s">
        <v>1994</v>
      </c>
      <c r="B2757" t="s">
        <v>3123</v>
      </c>
      <c r="C2757" s="20">
        <v>12658</v>
      </c>
      <c r="D2757" t="s">
        <v>6613</v>
      </c>
      <c r="E2757" s="10" t="s">
        <v>8483</v>
      </c>
      <c r="F2757" s="10" t="s">
        <v>10028</v>
      </c>
    </row>
    <row r="2758" spans="1:6" x14ac:dyDescent="0.25">
      <c r="A2758" t="s">
        <v>1995</v>
      </c>
      <c r="B2758" t="s">
        <v>3123</v>
      </c>
      <c r="C2758" s="20">
        <v>70</v>
      </c>
      <c r="D2758" t="s">
        <v>6614</v>
      </c>
      <c r="E2758" s="10" t="s">
        <v>8484</v>
      </c>
      <c r="F2758" s="10" t="s">
        <v>11178</v>
      </c>
    </row>
    <row r="2759" spans="1:6" x14ac:dyDescent="0.25">
      <c r="A2759" t="s">
        <v>1996</v>
      </c>
      <c r="B2759" t="s">
        <v>3123</v>
      </c>
      <c r="C2759" s="20">
        <v>8326</v>
      </c>
      <c r="D2759" t="s">
        <v>6615</v>
      </c>
      <c r="E2759" s="10" t="s">
        <v>8485</v>
      </c>
      <c r="F2759" s="10" t="s">
        <v>11179</v>
      </c>
    </row>
    <row r="2760" spans="1:6" x14ac:dyDescent="0.25">
      <c r="A2760" t="s">
        <v>1997</v>
      </c>
      <c r="B2760" t="s">
        <v>3124</v>
      </c>
      <c r="C2760" s="20">
        <v>3225</v>
      </c>
      <c r="D2760" t="s">
        <v>6616</v>
      </c>
      <c r="E2760" s="10" t="s">
        <v>4241</v>
      </c>
      <c r="F2760" s="10" t="s">
        <v>11180</v>
      </c>
    </row>
    <row r="2761" spans="1:6" x14ac:dyDescent="0.25">
      <c r="A2761" t="s">
        <v>1998</v>
      </c>
      <c r="B2761" t="s">
        <v>3124</v>
      </c>
      <c r="C2761" s="20">
        <v>1926</v>
      </c>
      <c r="D2761" t="s">
        <v>4948</v>
      </c>
      <c r="E2761" s="10" t="s">
        <v>4241</v>
      </c>
      <c r="F2761" s="10" t="s">
        <v>11013</v>
      </c>
    </row>
    <row r="2762" spans="1:6" x14ac:dyDescent="0.25">
      <c r="A2762" t="s">
        <v>1999</v>
      </c>
      <c r="B2762" t="s">
        <v>3124</v>
      </c>
      <c r="C2762" s="20">
        <v>266</v>
      </c>
      <c r="D2762" t="s">
        <v>6617</v>
      </c>
      <c r="E2762" s="10" t="s">
        <v>4241</v>
      </c>
      <c r="F2762" s="10" t="s">
        <v>11181</v>
      </c>
    </row>
    <row r="2763" spans="1:6" x14ac:dyDescent="0.25">
      <c r="A2763" t="s">
        <v>2000</v>
      </c>
      <c r="B2763" t="s">
        <v>3124</v>
      </c>
      <c r="C2763" s="20">
        <v>1153</v>
      </c>
      <c r="D2763" t="s">
        <v>6618</v>
      </c>
      <c r="E2763" s="10" t="s">
        <v>4241</v>
      </c>
      <c r="F2763" s="10" t="s">
        <v>11182</v>
      </c>
    </row>
    <row r="2764" spans="1:6" x14ac:dyDescent="0.25">
      <c r="A2764" t="s">
        <v>2001</v>
      </c>
      <c r="B2764" t="s">
        <v>3124</v>
      </c>
      <c r="C2764" s="20">
        <v>794</v>
      </c>
      <c r="D2764" t="s">
        <v>6619</v>
      </c>
      <c r="E2764" s="10" t="s">
        <v>4241</v>
      </c>
      <c r="F2764" s="10" t="s">
        <v>11183</v>
      </c>
    </row>
    <row r="2765" spans="1:6" x14ac:dyDescent="0.25">
      <c r="A2765" t="s">
        <v>4127</v>
      </c>
      <c r="B2765" t="s">
        <v>3124</v>
      </c>
      <c r="C2765" s="20"/>
      <c r="D2765" t="s">
        <v>12104</v>
      </c>
      <c r="E2765" s="10" t="s">
        <v>12104</v>
      </c>
      <c r="F2765" s="10" t="s">
        <v>12104</v>
      </c>
    </row>
    <row r="2766" spans="1:6" x14ac:dyDescent="0.25">
      <c r="A2766" t="s">
        <v>2002</v>
      </c>
      <c r="B2766" t="s">
        <v>3124</v>
      </c>
      <c r="C2766" s="20">
        <v>188</v>
      </c>
      <c r="D2766" t="s">
        <v>6620</v>
      </c>
      <c r="E2766" s="10" t="s">
        <v>8453</v>
      </c>
      <c r="F2766" s="10" t="s">
        <v>11184</v>
      </c>
    </row>
    <row r="2767" spans="1:6" x14ac:dyDescent="0.25">
      <c r="A2767" t="s">
        <v>2003</v>
      </c>
      <c r="B2767" t="s">
        <v>3123</v>
      </c>
      <c r="C2767" s="20">
        <v>11589</v>
      </c>
      <c r="D2767" t="s">
        <v>6621</v>
      </c>
      <c r="E2767" s="10" t="s">
        <v>8486</v>
      </c>
      <c r="F2767" s="10" t="s">
        <v>11185</v>
      </c>
    </row>
    <row r="2768" spans="1:6" x14ac:dyDescent="0.25">
      <c r="A2768" t="s">
        <v>2004</v>
      </c>
      <c r="B2768" t="s">
        <v>3124</v>
      </c>
      <c r="C2768" s="20">
        <v>4097</v>
      </c>
      <c r="D2768" t="s">
        <v>6622</v>
      </c>
      <c r="E2768" s="10" t="s">
        <v>4241</v>
      </c>
      <c r="F2768" s="10" t="s">
        <v>11186</v>
      </c>
    </row>
    <row r="2769" spans="1:6" x14ac:dyDescent="0.25">
      <c r="A2769" t="s">
        <v>2005</v>
      </c>
      <c r="B2769" t="s">
        <v>3124</v>
      </c>
      <c r="C2769" s="20">
        <v>157</v>
      </c>
      <c r="D2769" t="s">
        <v>6623</v>
      </c>
      <c r="E2769" s="10" t="s">
        <v>4241</v>
      </c>
      <c r="F2769" s="10" t="s">
        <v>11187</v>
      </c>
    </row>
    <row r="2770" spans="1:6" x14ac:dyDescent="0.25">
      <c r="A2770" t="s">
        <v>2006</v>
      </c>
      <c r="B2770" t="s">
        <v>3124</v>
      </c>
      <c r="C2770" s="20">
        <v>206</v>
      </c>
      <c r="D2770" t="s">
        <v>5521</v>
      </c>
      <c r="E2770" s="10" t="s">
        <v>4241</v>
      </c>
      <c r="F2770" s="10" t="s">
        <v>11188</v>
      </c>
    </row>
    <row r="2771" spans="1:6" x14ac:dyDescent="0.25">
      <c r="A2771" t="s">
        <v>2007</v>
      </c>
      <c r="B2771" t="s">
        <v>3124</v>
      </c>
      <c r="C2771" s="20">
        <v>496</v>
      </c>
      <c r="D2771" t="s">
        <v>4371</v>
      </c>
      <c r="E2771" s="10" t="s">
        <v>4241</v>
      </c>
      <c r="F2771" s="10" t="s">
        <v>10984</v>
      </c>
    </row>
    <row r="2772" spans="1:6" x14ac:dyDescent="0.25">
      <c r="A2772" t="s">
        <v>2008</v>
      </c>
      <c r="B2772" t="s">
        <v>3124</v>
      </c>
      <c r="C2772" s="20">
        <v>40</v>
      </c>
      <c r="D2772" t="s">
        <v>6624</v>
      </c>
      <c r="E2772" s="10" t="s">
        <v>4241</v>
      </c>
      <c r="F2772" s="10" t="s">
        <v>11189</v>
      </c>
    </row>
    <row r="2773" spans="1:6" x14ac:dyDescent="0.25">
      <c r="A2773" t="s">
        <v>2009</v>
      </c>
      <c r="B2773" t="s">
        <v>3124</v>
      </c>
      <c r="C2773" s="20">
        <v>2835</v>
      </c>
      <c r="D2773" t="s">
        <v>6625</v>
      </c>
      <c r="E2773" s="10" t="s">
        <v>4241</v>
      </c>
      <c r="F2773" s="10" t="s">
        <v>11190</v>
      </c>
    </row>
    <row r="2774" spans="1:6" x14ac:dyDescent="0.25">
      <c r="A2774" t="s">
        <v>2010</v>
      </c>
      <c r="B2774" t="s">
        <v>3124</v>
      </c>
      <c r="C2774" s="20">
        <v>3750</v>
      </c>
      <c r="D2774" t="s">
        <v>6626</v>
      </c>
      <c r="E2774" s="10" t="s">
        <v>4241</v>
      </c>
      <c r="F2774" s="10" t="s">
        <v>9172</v>
      </c>
    </row>
    <row r="2775" spans="1:6" x14ac:dyDescent="0.25">
      <c r="A2775" t="s">
        <v>2011</v>
      </c>
      <c r="B2775" t="s">
        <v>3124</v>
      </c>
      <c r="C2775" s="20">
        <v>95</v>
      </c>
      <c r="D2775" t="s">
        <v>6627</v>
      </c>
      <c r="E2775" s="10" t="s">
        <v>4241</v>
      </c>
      <c r="F2775" s="10" t="s">
        <v>11191</v>
      </c>
    </row>
    <row r="2776" spans="1:6" x14ac:dyDescent="0.25">
      <c r="A2776" t="s">
        <v>2012</v>
      </c>
      <c r="B2776" t="s">
        <v>3124</v>
      </c>
      <c r="C2776" s="20">
        <v>187</v>
      </c>
      <c r="D2776" t="s">
        <v>6628</v>
      </c>
      <c r="E2776" s="10" t="s">
        <v>4241</v>
      </c>
      <c r="F2776" s="10" t="s">
        <v>11192</v>
      </c>
    </row>
    <row r="2777" spans="1:6" x14ac:dyDescent="0.25">
      <c r="A2777" t="s">
        <v>2013</v>
      </c>
      <c r="B2777" t="s">
        <v>3123</v>
      </c>
      <c r="C2777" s="20">
        <v>4479</v>
      </c>
      <c r="D2777" t="s">
        <v>6234</v>
      </c>
      <c r="E2777" s="10" t="s">
        <v>8487</v>
      </c>
      <c r="F2777" s="10" t="s">
        <v>11066</v>
      </c>
    </row>
    <row r="2778" spans="1:6" x14ac:dyDescent="0.25">
      <c r="A2778" t="s">
        <v>2014</v>
      </c>
      <c r="B2778" t="s">
        <v>3124</v>
      </c>
      <c r="C2778" s="20">
        <v>1767</v>
      </c>
      <c r="D2778" t="s">
        <v>6629</v>
      </c>
      <c r="E2778" s="10" t="s">
        <v>4241</v>
      </c>
      <c r="F2778" s="10" t="s">
        <v>11193</v>
      </c>
    </row>
    <row r="2779" spans="1:6" x14ac:dyDescent="0.25">
      <c r="A2779" t="s">
        <v>2015</v>
      </c>
      <c r="B2779" t="s">
        <v>3124</v>
      </c>
      <c r="C2779" s="20">
        <v>147</v>
      </c>
      <c r="D2779" t="s">
        <v>6630</v>
      </c>
      <c r="E2779" s="10" t="s">
        <v>8488</v>
      </c>
      <c r="F2779" s="10" t="s">
        <v>11194</v>
      </c>
    </row>
    <row r="2780" spans="1:6" x14ac:dyDescent="0.25">
      <c r="A2780" t="s">
        <v>2016</v>
      </c>
      <c r="B2780" t="s">
        <v>3124</v>
      </c>
      <c r="C2780" s="20">
        <v>1995</v>
      </c>
      <c r="D2780" t="s">
        <v>6631</v>
      </c>
      <c r="E2780" s="10" t="s">
        <v>4241</v>
      </c>
      <c r="F2780" s="10" t="s">
        <v>11195</v>
      </c>
    </row>
    <row r="2781" spans="1:6" x14ac:dyDescent="0.25">
      <c r="A2781" t="s">
        <v>2017</v>
      </c>
      <c r="B2781" t="s">
        <v>3124</v>
      </c>
      <c r="C2781" s="20">
        <v>7345</v>
      </c>
      <c r="D2781" t="s">
        <v>6632</v>
      </c>
      <c r="E2781" s="10" t="s">
        <v>4241</v>
      </c>
      <c r="F2781" s="10" t="s">
        <v>11196</v>
      </c>
    </row>
    <row r="2782" spans="1:6" x14ac:dyDescent="0.25">
      <c r="A2782" t="s">
        <v>2018</v>
      </c>
      <c r="B2782" t="s">
        <v>3124</v>
      </c>
      <c r="C2782" s="20">
        <v>1087</v>
      </c>
      <c r="D2782" t="s">
        <v>6633</v>
      </c>
      <c r="E2782" s="10" t="s">
        <v>4241</v>
      </c>
      <c r="F2782" s="10" t="s">
        <v>11197</v>
      </c>
    </row>
    <row r="2783" spans="1:6" x14ac:dyDescent="0.25">
      <c r="A2783" t="s">
        <v>2019</v>
      </c>
      <c r="B2783" t="s">
        <v>3124</v>
      </c>
      <c r="C2783" s="20">
        <v>14442</v>
      </c>
      <c r="D2783" t="s">
        <v>6634</v>
      </c>
      <c r="E2783" s="10" t="s">
        <v>4241</v>
      </c>
      <c r="F2783" s="10" t="s">
        <v>11198</v>
      </c>
    </row>
    <row r="2784" spans="1:6" x14ac:dyDescent="0.25">
      <c r="A2784" t="s">
        <v>2020</v>
      </c>
      <c r="B2784" t="s">
        <v>3124</v>
      </c>
      <c r="C2784" s="20">
        <v>123</v>
      </c>
      <c r="D2784" t="s">
        <v>6298</v>
      </c>
      <c r="E2784" s="10" t="s">
        <v>4241</v>
      </c>
      <c r="F2784" s="10" t="s">
        <v>11199</v>
      </c>
    </row>
    <row r="2785" spans="1:6" x14ac:dyDescent="0.25">
      <c r="A2785" t="s">
        <v>2021</v>
      </c>
      <c r="B2785" t="s">
        <v>3123</v>
      </c>
      <c r="C2785" s="20">
        <v>13143</v>
      </c>
      <c r="D2785" t="s">
        <v>5026</v>
      </c>
      <c r="E2785" s="10" t="s">
        <v>8489</v>
      </c>
      <c r="F2785" s="10" t="s">
        <v>11200</v>
      </c>
    </row>
    <row r="2786" spans="1:6" x14ac:dyDescent="0.25">
      <c r="A2786" t="s">
        <v>2022</v>
      </c>
      <c r="B2786" t="s">
        <v>3124</v>
      </c>
      <c r="C2786" s="20">
        <v>12281</v>
      </c>
      <c r="D2786" t="s">
        <v>6635</v>
      </c>
      <c r="E2786" s="10" t="s">
        <v>4241</v>
      </c>
      <c r="F2786" s="10" t="s">
        <v>11201</v>
      </c>
    </row>
    <row r="2787" spans="1:6" x14ac:dyDescent="0.25">
      <c r="A2787" t="s">
        <v>2023</v>
      </c>
      <c r="B2787" t="s">
        <v>3124</v>
      </c>
      <c r="C2787" s="20">
        <v>464</v>
      </c>
      <c r="D2787" t="s">
        <v>6636</v>
      </c>
      <c r="E2787" s="10" t="s">
        <v>4241</v>
      </c>
      <c r="F2787" s="10" t="s">
        <v>11202</v>
      </c>
    </row>
    <row r="2788" spans="1:6" x14ac:dyDescent="0.25">
      <c r="A2788" t="s">
        <v>2024</v>
      </c>
      <c r="B2788" t="s">
        <v>3124</v>
      </c>
      <c r="C2788" s="20">
        <v>1395</v>
      </c>
      <c r="D2788" t="s">
        <v>6637</v>
      </c>
      <c r="E2788" s="10" t="s">
        <v>4241</v>
      </c>
      <c r="F2788" s="10" t="s">
        <v>11203</v>
      </c>
    </row>
    <row r="2789" spans="1:6" x14ac:dyDescent="0.25">
      <c r="A2789" t="s">
        <v>2025</v>
      </c>
      <c r="B2789" t="s">
        <v>3124</v>
      </c>
      <c r="C2789" s="20">
        <v>1726</v>
      </c>
      <c r="D2789" t="s">
        <v>6638</v>
      </c>
      <c r="E2789" s="10" t="s">
        <v>8490</v>
      </c>
      <c r="F2789" s="10" t="s">
        <v>11204</v>
      </c>
    </row>
    <row r="2790" spans="1:6" x14ac:dyDescent="0.25">
      <c r="A2790" t="s">
        <v>2026</v>
      </c>
      <c r="B2790" t="s">
        <v>3124</v>
      </c>
      <c r="C2790" s="20">
        <v>3944</v>
      </c>
      <c r="D2790" t="s">
        <v>6513</v>
      </c>
      <c r="E2790" s="10" t="s">
        <v>4241</v>
      </c>
      <c r="F2790" s="10" t="s">
        <v>11205</v>
      </c>
    </row>
    <row r="2791" spans="1:6" x14ac:dyDescent="0.25">
      <c r="A2791" t="s">
        <v>2027</v>
      </c>
      <c r="B2791" t="s">
        <v>3124</v>
      </c>
      <c r="C2791" s="20">
        <v>4139</v>
      </c>
      <c r="D2791" t="s">
        <v>6639</v>
      </c>
      <c r="E2791" s="10" t="s">
        <v>4241</v>
      </c>
      <c r="F2791" s="10" t="s">
        <v>11206</v>
      </c>
    </row>
    <row r="2792" spans="1:6" x14ac:dyDescent="0.25">
      <c r="A2792" t="s">
        <v>2028</v>
      </c>
      <c r="B2792" t="s">
        <v>3124</v>
      </c>
      <c r="C2792" s="20">
        <v>662</v>
      </c>
      <c r="D2792" t="s">
        <v>6058</v>
      </c>
      <c r="E2792" s="10" t="s">
        <v>4241</v>
      </c>
      <c r="F2792" s="10" t="s">
        <v>11207</v>
      </c>
    </row>
    <row r="2793" spans="1:6" x14ac:dyDescent="0.25">
      <c r="A2793" t="s">
        <v>2029</v>
      </c>
      <c r="B2793" t="s">
        <v>3124</v>
      </c>
      <c r="C2793" s="20">
        <v>182</v>
      </c>
      <c r="D2793" t="s">
        <v>6640</v>
      </c>
      <c r="E2793" s="10" t="s">
        <v>4241</v>
      </c>
      <c r="F2793" s="10" t="s">
        <v>11208</v>
      </c>
    </row>
    <row r="2794" spans="1:6" x14ac:dyDescent="0.25">
      <c r="A2794" t="s">
        <v>2030</v>
      </c>
      <c r="B2794" t="s">
        <v>3124</v>
      </c>
      <c r="C2794" s="20">
        <v>2315</v>
      </c>
      <c r="D2794" t="s">
        <v>6641</v>
      </c>
      <c r="E2794" s="10" t="s">
        <v>4241</v>
      </c>
      <c r="F2794" s="10" t="s">
        <v>11209</v>
      </c>
    </row>
    <row r="2795" spans="1:6" x14ac:dyDescent="0.25">
      <c r="A2795" t="s">
        <v>2031</v>
      </c>
      <c r="B2795" t="s">
        <v>3124</v>
      </c>
      <c r="C2795" s="20">
        <v>2179</v>
      </c>
      <c r="D2795" t="s">
        <v>6642</v>
      </c>
      <c r="E2795" s="10" t="s">
        <v>4241</v>
      </c>
      <c r="F2795" s="10" t="s">
        <v>11210</v>
      </c>
    </row>
    <row r="2796" spans="1:6" x14ac:dyDescent="0.25">
      <c r="A2796" t="s">
        <v>2032</v>
      </c>
      <c r="B2796" t="s">
        <v>3123</v>
      </c>
      <c r="C2796" s="20">
        <v>4546</v>
      </c>
      <c r="D2796" t="s">
        <v>6643</v>
      </c>
      <c r="E2796" s="10" t="s">
        <v>5045</v>
      </c>
      <c r="F2796" s="10" t="s">
        <v>10988</v>
      </c>
    </row>
    <row r="2797" spans="1:6" x14ac:dyDescent="0.25">
      <c r="A2797" t="s">
        <v>2033</v>
      </c>
      <c r="B2797" t="s">
        <v>3124</v>
      </c>
      <c r="C2797" s="20">
        <v>106</v>
      </c>
      <c r="D2797" t="s">
        <v>6644</v>
      </c>
      <c r="E2797" s="10" t="s">
        <v>4241</v>
      </c>
      <c r="F2797" s="10" t="s">
        <v>11211</v>
      </c>
    </row>
    <row r="2798" spans="1:6" x14ac:dyDescent="0.25">
      <c r="A2798" t="s">
        <v>2034</v>
      </c>
      <c r="B2798" t="s">
        <v>3124</v>
      </c>
      <c r="C2798" s="20">
        <v>2974</v>
      </c>
      <c r="D2798" t="s">
        <v>6645</v>
      </c>
      <c r="E2798" s="10" t="s">
        <v>4241</v>
      </c>
      <c r="F2798" s="10" t="s">
        <v>11212</v>
      </c>
    </row>
    <row r="2799" spans="1:6" x14ac:dyDescent="0.25">
      <c r="A2799" t="s">
        <v>2035</v>
      </c>
      <c r="B2799" t="s">
        <v>3124</v>
      </c>
      <c r="C2799" s="20">
        <v>1841</v>
      </c>
      <c r="D2799" t="s">
        <v>6646</v>
      </c>
      <c r="E2799" s="10" t="s">
        <v>4241</v>
      </c>
      <c r="F2799" s="10" t="s">
        <v>11213</v>
      </c>
    </row>
    <row r="2800" spans="1:6" x14ac:dyDescent="0.25">
      <c r="A2800" t="s">
        <v>4128</v>
      </c>
      <c r="B2800" t="s">
        <v>3124</v>
      </c>
      <c r="C2800" s="20">
        <v>59</v>
      </c>
      <c r="D2800" t="s">
        <v>12104</v>
      </c>
      <c r="E2800" s="10" t="s">
        <v>12104</v>
      </c>
      <c r="F2800" s="10" t="s">
        <v>12104</v>
      </c>
    </row>
    <row r="2801" spans="1:6" x14ac:dyDescent="0.25">
      <c r="A2801" t="s">
        <v>2036</v>
      </c>
      <c r="B2801" t="s">
        <v>3124</v>
      </c>
      <c r="C2801" s="20">
        <v>153</v>
      </c>
      <c r="D2801" t="s">
        <v>6647</v>
      </c>
      <c r="E2801" s="10" t="s">
        <v>4241</v>
      </c>
      <c r="F2801" s="10" t="s">
        <v>11214</v>
      </c>
    </row>
    <row r="2802" spans="1:6" x14ac:dyDescent="0.25">
      <c r="A2802" t="s">
        <v>2037</v>
      </c>
      <c r="B2802" t="s">
        <v>3124</v>
      </c>
      <c r="C2802" s="20">
        <v>74</v>
      </c>
      <c r="D2802" t="s">
        <v>6648</v>
      </c>
      <c r="E2802" s="10" t="s">
        <v>4241</v>
      </c>
      <c r="F2802" s="10" t="s">
        <v>11215</v>
      </c>
    </row>
    <row r="2803" spans="1:6" x14ac:dyDescent="0.25">
      <c r="A2803" t="s">
        <v>2038</v>
      </c>
      <c r="B2803" t="s">
        <v>3124</v>
      </c>
      <c r="C2803" s="20">
        <v>3389</v>
      </c>
      <c r="D2803" t="s">
        <v>6649</v>
      </c>
      <c r="E2803" s="10" t="s">
        <v>4241</v>
      </c>
      <c r="F2803" s="10" t="s">
        <v>10992</v>
      </c>
    </row>
    <row r="2804" spans="1:6" x14ac:dyDescent="0.25">
      <c r="A2804" t="s">
        <v>2039</v>
      </c>
      <c r="B2804" t="s">
        <v>3124</v>
      </c>
      <c r="C2804" s="20">
        <v>1072</v>
      </c>
      <c r="D2804" t="s">
        <v>6650</v>
      </c>
      <c r="E2804" s="10" t="s">
        <v>4241</v>
      </c>
      <c r="F2804" s="10" t="s">
        <v>11216</v>
      </c>
    </row>
    <row r="2805" spans="1:6" x14ac:dyDescent="0.25">
      <c r="A2805" t="s">
        <v>2040</v>
      </c>
      <c r="B2805" t="s">
        <v>3123</v>
      </c>
      <c r="C2805" s="20">
        <v>866</v>
      </c>
      <c r="D2805" t="s">
        <v>6651</v>
      </c>
      <c r="E2805" s="10" t="s">
        <v>4778</v>
      </c>
      <c r="F2805" s="10" t="s">
        <v>11217</v>
      </c>
    </row>
    <row r="2806" spans="1:6" x14ac:dyDescent="0.25">
      <c r="A2806" t="s">
        <v>2041</v>
      </c>
      <c r="B2806" t="s">
        <v>3123</v>
      </c>
      <c r="C2806" s="20">
        <v>7838</v>
      </c>
      <c r="D2806" t="s">
        <v>6652</v>
      </c>
      <c r="E2806" s="10" t="s">
        <v>8491</v>
      </c>
      <c r="F2806" s="10" t="s">
        <v>11218</v>
      </c>
    </row>
    <row r="2807" spans="1:6" x14ac:dyDescent="0.25">
      <c r="A2807" t="s">
        <v>2042</v>
      </c>
      <c r="B2807" t="s">
        <v>3123</v>
      </c>
      <c r="C2807" s="20">
        <v>355</v>
      </c>
      <c r="D2807" t="s">
        <v>6653</v>
      </c>
      <c r="E2807" s="10" t="s">
        <v>8492</v>
      </c>
      <c r="F2807" s="10" t="s">
        <v>11219</v>
      </c>
    </row>
    <row r="2808" spans="1:6" x14ac:dyDescent="0.25">
      <c r="A2808" t="s">
        <v>3712</v>
      </c>
      <c r="B2808" t="s">
        <v>3123</v>
      </c>
      <c r="C2808" s="20">
        <v>33</v>
      </c>
      <c r="D2808" t="s">
        <v>6654</v>
      </c>
      <c r="E2808" s="10" t="s">
        <v>4241</v>
      </c>
      <c r="F2808" s="10" t="s">
        <v>11220</v>
      </c>
    </row>
    <row r="2809" spans="1:6" x14ac:dyDescent="0.25">
      <c r="A2809" t="s">
        <v>2043</v>
      </c>
      <c r="B2809" t="s">
        <v>3123</v>
      </c>
      <c r="C2809" s="20">
        <v>8313</v>
      </c>
      <c r="D2809" t="s">
        <v>6655</v>
      </c>
      <c r="E2809" s="10" t="s">
        <v>8493</v>
      </c>
      <c r="F2809" s="10" t="s">
        <v>11221</v>
      </c>
    </row>
    <row r="2810" spans="1:6" x14ac:dyDescent="0.25">
      <c r="A2810" t="s">
        <v>2044</v>
      </c>
      <c r="B2810" t="s">
        <v>3124</v>
      </c>
      <c r="C2810" s="20">
        <v>717</v>
      </c>
      <c r="D2810" t="s">
        <v>6656</v>
      </c>
      <c r="E2810" s="10" t="s">
        <v>8494</v>
      </c>
      <c r="F2810" s="10" t="s">
        <v>11222</v>
      </c>
    </row>
    <row r="2811" spans="1:6" x14ac:dyDescent="0.25">
      <c r="A2811" t="s">
        <v>2045</v>
      </c>
      <c r="B2811" t="s">
        <v>3123</v>
      </c>
      <c r="C2811" s="20">
        <v>17765</v>
      </c>
      <c r="D2811" t="s">
        <v>6657</v>
      </c>
      <c r="E2811" s="10" t="s">
        <v>8312</v>
      </c>
      <c r="F2811" s="10" t="s">
        <v>11223</v>
      </c>
    </row>
    <row r="2812" spans="1:6" x14ac:dyDescent="0.25">
      <c r="A2812" t="s">
        <v>2046</v>
      </c>
      <c r="B2812" t="s">
        <v>3124</v>
      </c>
      <c r="C2812" s="20">
        <v>1641</v>
      </c>
      <c r="D2812" t="s">
        <v>6658</v>
      </c>
      <c r="E2812" s="10" t="s">
        <v>4241</v>
      </c>
      <c r="F2812" s="10" t="s">
        <v>11224</v>
      </c>
    </row>
    <row r="2813" spans="1:6" x14ac:dyDescent="0.25">
      <c r="A2813" t="s">
        <v>2047</v>
      </c>
      <c r="B2813" t="s">
        <v>3124</v>
      </c>
      <c r="C2813" s="20">
        <v>2470</v>
      </c>
      <c r="D2813" t="s">
        <v>6659</v>
      </c>
      <c r="E2813" s="10" t="s">
        <v>4241</v>
      </c>
      <c r="F2813" s="10" t="s">
        <v>11225</v>
      </c>
    </row>
    <row r="2814" spans="1:6" x14ac:dyDescent="0.25">
      <c r="A2814" t="s">
        <v>2048</v>
      </c>
      <c r="B2814" t="s">
        <v>3123</v>
      </c>
      <c r="C2814" s="20">
        <v>17375</v>
      </c>
      <c r="D2814" t="s">
        <v>6660</v>
      </c>
      <c r="E2814" s="10" t="s">
        <v>8495</v>
      </c>
      <c r="F2814" s="10" t="s">
        <v>11226</v>
      </c>
    </row>
    <row r="2815" spans="1:6" x14ac:dyDescent="0.25">
      <c r="A2815" t="s">
        <v>2049</v>
      </c>
      <c r="B2815" t="s">
        <v>3124</v>
      </c>
      <c r="C2815" s="20">
        <v>93</v>
      </c>
      <c r="D2815" t="s">
        <v>6661</v>
      </c>
      <c r="E2815" s="10" t="s">
        <v>4241</v>
      </c>
      <c r="F2815" s="10" t="s">
        <v>11227</v>
      </c>
    </row>
    <row r="2816" spans="1:6" x14ac:dyDescent="0.25">
      <c r="A2816" t="s">
        <v>2050</v>
      </c>
      <c r="B2816" t="s">
        <v>3124</v>
      </c>
      <c r="C2816" s="20">
        <v>5462</v>
      </c>
      <c r="D2816" t="s">
        <v>6662</v>
      </c>
      <c r="E2816" s="10" t="s">
        <v>4241</v>
      </c>
      <c r="F2816" s="10" t="s">
        <v>11228</v>
      </c>
    </row>
    <row r="2817" spans="1:6" x14ac:dyDescent="0.25">
      <c r="A2817" t="s">
        <v>2051</v>
      </c>
      <c r="B2817" t="s">
        <v>3123</v>
      </c>
      <c r="C2817" s="20">
        <v>980</v>
      </c>
      <c r="D2817" t="s">
        <v>6663</v>
      </c>
      <c r="E2817" s="10" t="s">
        <v>8496</v>
      </c>
      <c r="F2817" s="10" t="s">
        <v>11229</v>
      </c>
    </row>
    <row r="2818" spans="1:6" x14ac:dyDescent="0.25">
      <c r="A2818" t="s">
        <v>2052</v>
      </c>
      <c r="B2818" t="s">
        <v>3124</v>
      </c>
      <c r="C2818" s="20">
        <v>1940</v>
      </c>
      <c r="D2818" t="s">
        <v>6664</v>
      </c>
      <c r="E2818" s="10" t="s">
        <v>4241</v>
      </c>
      <c r="F2818" s="10" t="s">
        <v>11230</v>
      </c>
    </row>
    <row r="2819" spans="1:6" x14ac:dyDescent="0.25">
      <c r="A2819" t="s">
        <v>2053</v>
      </c>
      <c r="B2819" t="s">
        <v>3123</v>
      </c>
      <c r="C2819" s="20">
        <v>13373</v>
      </c>
      <c r="D2819" t="s">
        <v>6665</v>
      </c>
      <c r="E2819" s="10" t="s">
        <v>7429</v>
      </c>
      <c r="F2819" s="10" t="s">
        <v>5996</v>
      </c>
    </row>
    <row r="2820" spans="1:6" x14ac:dyDescent="0.25">
      <c r="A2820" t="s">
        <v>4129</v>
      </c>
      <c r="B2820" t="s">
        <v>3123</v>
      </c>
      <c r="C2820" s="20"/>
      <c r="D2820" t="s">
        <v>12104</v>
      </c>
      <c r="E2820" s="10" t="s">
        <v>12104</v>
      </c>
      <c r="F2820" s="10" t="s">
        <v>12104</v>
      </c>
    </row>
    <row r="2821" spans="1:6" x14ac:dyDescent="0.25">
      <c r="A2821" t="s">
        <v>2054</v>
      </c>
      <c r="B2821" t="s">
        <v>3123</v>
      </c>
      <c r="C2821" s="20">
        <v>8414</v>
      </c>
      <c r="D2821" t="s">
        <v>5479</v>
      </c>
      <c r="E2821" s="10" t="s">
        <v>8497</v>
      </c>
      <c r="F2821" s="10" t="s">
        <v>11231</v>
      </c>
    </row>
    <row r="2822" spans="1:6" x14ac:dyDescent="0.25">
      <c r="A2822" t="s">
        <v>2055</v>
      </c>
      <c r="B2822" t="s">
        <v>3124</v>
      </c>
      <c r="C2822" s="20">
        <v>789</v>
      </c>
      <c r="D2822" t="s">
        <v>6666</v>
      </c>
      <c r="E2822" s="10" t="s">
        <v>4241</v>
      </c>
      <c r="F2822" s="10" t="s">
        <v>11232</v>
      </c>
    </row>
    <row r="2823" spans="1:6" x14ac:dyDescent="0.25">
      <c r="A2823" t="s">
        <v>3713</v>
      </c>
      <c r="B2823" t="s">
        <v>3123</v>
      </c>
      <c r="C2823" s="20">
        <v>8843</v>
      </c>
      <c r="D2823" t="s">
        <v>6667</v>
      </c>
      <c r="E2823" s="10" t="s">
        <v>8498</v>
      </c>
      <c r="F2823" s="10" t="s">
        <v>11233</v>
      </c>
    </row>
    <row r="2824" spans="1:6" x14ac:dyDescent="0.25">
      <c r="A2824" t="s">
        <v>4130</v>
      </c>
      <c r="B2824" t="s">
        <v>3123</v>
      </c>
      <c r="C2824" s="20"/>
      <c r="D2824" t="s">
        <v>12104</v>
      </c>
      <c r="E2824" s="10" t="s">
        <v>12104</v>
      </c>
      <c r="F2824" s="10" t="s">
        <v>12104</v>
      </c>
    </row>
    <row r="2825" spans="1:6" x14ac:dyDescent="0.25">
      <c r="A2825" t="s">
        <v>2056</v>
      </c>
      <c r="B2825" t="s">
        <v>3123</v>
      </c>
      <c r="C2825" s="20">
        <v>13430</v>
      </c>
      <c r="D2825" t="s">
        <v>6668</v>
      </c>
      <c r="E2825" s="10" t="s">
        <v>7871</v>
      </c>
      <c r="F2825" s="10" t="s">
        <v>11234</v>
      </c>
    </row>
    <row r="2826" spans="1:6" x14ac:dyDescent="0.25">
      <c r="A2826" t="s">
        <v>3714</v>
      </c>
      <c r="B2826" t="s">
        <v>3123</v>
      </c>
      <c r="C2826" s="20">
        <v>6213</v>
      </c>
      <c r="D2826" t="s">
        <v>5846</v>
      </c>
      <c r="E2826" s="10" t="s">
        <v>8499</v>
      </c>
      <c r="F2826" s="10" t="s">
        <v>11235</v>
      </c>
    </row>
    <row r="2827" spans="1:6" x14ac:dyDescent="0.25">
      <c r="A2827" t="s">
        <v>2057</v>
      </c>
      <c r="B2827" t="s">
        <v>3123</v>
      </c>
      <c r="C2827" s="20">
        <v>30715</v>
      </c>
      <c r="D2827" t="s">
        <v>6669</v>
      </c>
      <c r="E2827" s="10" t="s">
        <v>8500</v>
      </c>
      <c r="F2827" s="10" t="s">
        <v>11236</v>
      </c>
    </row>
    <row r="2828" spans="1:6" x14ac:dyDescent="0.25">
      <c r="A2828" t="s">
        <v>2058</v>
      </c>
      <c r="B2828" t="s">
        <v>3124</v>
      </c>
      <c r="C2828" s="20">
        <v>611</v>
      </c>
      <c r="D2828" t="s">
        <v>6670</v>
      </c>
      <c r="E2828" s="10" t="s">
        <v>4241</v>
      </c>
      <c r="F2828" s="10" t="s">
        <v>11237</v>
      </c>
    </row>
    <row r="2829" spans="1:6" x14ac:dyDescent="0.25">
      <c r="A2829" t="s">
        <v>2059</v>
      </c>
      <c r="B2829" t="s">
        <v>3124</v>
      </c>
      <c r="C2829" s="20">
        <v>390</v>
      </c>
      <c r="D2829" t="s">
        <v>6671</v>
      </c>
      <c r="E2829" s="10" t="s">
        <v>4241</v>
      </c>
      <c r="F2829" s="10" t="s">
        <v>11238</v>
      </c>
    </row>
    <row r="2830" spans="1:6" x14ac:dyDescent="0.25">
      <c r="A2830" t="s">
        <v>2060</v>
      </c>
      <c r="B2830" t="s">
        <v>3123</v>
      </c>
      <c r="C2830" s="20">
        <v>25389</v>
      </c>
      <c r="D2830" t="s">
        <v>6672</v>
      </c>
      <c r="E2830" s="10" t="s">
        <v>8501</v>
      </c>
      <c r="F2830" s="10" t="s">
        <v>7577</v>
      </c>
    </row>
    <row r="2831" spans="1:6" x14ac:dyDescent="0.25">
      <c r="A2831" t="s">
        <v>2061</v>
      </c>
      <c r="B2831" t="s">
        <v>3124</v>
      </c>
      <c r="C2831" s="20">
        <v>102</v>
      </c>
      <c r="D2831" t="s">
        <v>6673</v>
      </c>
      <c r="E2831" s="10" t="s">
        <v>4241</v>
      </c>
      <c r="F2831" s="10" t="s">
        <v>11239</v>
      </c>
    </row>
    <row r="2832" spans="1:6" x14ac:dyDescent="0.25">
      <c r="A2832" t="s">
        <v>2062</v>
      </c>
      <c r="B2832" t="s">
        <v>3123</v>
      </c>
      <c r="C2832" s="20">
        <v>13500</v>
      </c>
      <c r="D2832" t="s">
        <v>6674</v>
      </c>
      <c r="E2832" s="10" t="s">
        <v>6116</v>
      </c>
      <c r="F2832" s="10" t="s">
        <v>11240</v>
      </c>
    </row>
    <row r="2833" spans="1:6" x14ac:dyDescent="0.25">
      <c r="A2833" t="s">
        <v>2063</v>
      </c>
      <c r="B2833" t="s">
        <v>3124</v>
      </c>
      <c r="C2833" s="20">
        <v>155</v>
      </c>
      <c r="D2833" t="s">
        <v>6675</v>
      </c>
      <c r="E2833" s="10" t="s">
        <v>4241</v>
      </c>
      <c r="F2833" s="10" t="s">
        <v>11241</v>
      </c>
    </row>
    <row r="2834" spans="1:6" x14ac:dyDescent="0.25">
      <c r="A2834" t="s">
        <v>2064</v>
      </c>
      <c r="B2834" t="s">
        <v>3123</v>
      </c>
      <c r="C2834" s="20">
        <v>12624</v>
      </c>
      <c r="D2834" t="s">
        <v>4473</v>
      </c>
      <c r="E2834" s="10" t="s">
        <v>8502</v>
      </c>
      <c r="F2834" s="10" t="s">
        <v>11242</v>
      </c>
    </row>
    <row r="2835" spans="1:6" x14ac:dyDescent="0.25">
      <c r="A2835" t="s">
        <v>2065</v>
      </c>
      <c r="B2835" t="s">
        <v>3123</v>
      </c>
      <c r="C2835" s="20">
        <v>4784</v>
      </c>
      <c r="D2835" t="s">
        <v>6676</v>
      </c>
      <c r="E2835" s="10" t="s">
        <v>8503</v>
      </c>
      <c r="F2835" s="10" t="s">
        <v>11243</v>
      </c>
    </row>
    <row r="2836" spans="1:6" x14ac:dyDescent="0.25">
      <c r="A2836" t="s">
        <v>2066</v>
      </c>
      <c r="B2836" t="s">
        <v>3123</v>
      </c>
      <c r="C2836" s="20">
        <v>25393</v>
      </c>
      <c r="D2836" t="s">
        <v>6677</v>
      </c>
      <c r="E2836" s="10" t="s">
        <v>8504</v>
      </c>
      <c r="F2836" s="10" t="s">
        <v>11244</v>
      </c>
    </row>
    <row r="2837" spans="1:6" x14ac:dyDescent="0.25">
      <c r="A2837" t="s">
        <v>4131</v>
      </c>
      <c r="B2837" t="s">
        <v>3123</v>
      </c>
      <c r="C2837" s="20"/>
      <c r="D2837" t="s">
        <v>12104</v>
      </c>
      <c r="E2837" s="10" t="s">
        <v>12104</v>
      </c>
      <c r="F2837" s="10" t="s">
        <v>12104</v>
      </c>
    </row>
    <row r="2838" spans="1:6" x14ac:dyDescent="0.25">
      <c r="A2838" t="s">
        <v>2067</v>
      </c>
      <c r="B2838" t="s">
        <v>3123</v>
      </c>
      <c r="C2838" s="20">
        <v>4813</v>
      </c>
      <c r="D2838" t="s">
        <v>6678</v>
      </c>
      <c r="E2838" s="10" t="s">
        <v>8505</v>
      </c>
      <c r="F2838" s="10" t="s">
        <v>9040</v>
      </c>
    </row>
    <row r="2839" spans="1:6" x14ac:dyDescent="0.25">
      <c r="A2839" t="s">
        <v>4132</v>
      </c>
      <c r="B2839" t="s">
        <v>3123</v>
      </c>
      <c r="C2839" s="20"/>
      <c r="D2839" t="s">
        <v>12104</v>
      </c>
      <c r="E2839" s="10" t="s">
        <v>12104</v>
      </c>
      <c r="F2839" s="10" t="s">
        <v>12104</v>
      </c>
    </row>
    <row r="2840" spans="1:6" x14ac:dyDescent="0.25">
      <c r="A2840" t="s">
        <v>2068</v>
      </c>
      <c r="B2840" t="s">
        <v>3123</v>
      </c>
      <c r="C2840" s="20">
        <v>3031</v>
      </c>
      <c r="D2840" t="s">
        <v>6679</v>
      </c>
      <c r="E2840" s="10" t="s">
        <v>8506</v>
      </c>
      <c r="F2840" s="10" t="s">
        <v>7807</v>
      </c>
    </row>
    <row r="2841" spans="1:6" x14ac:dyDescent="0.25">
      <c r="A2841" t="s">
        <v>3715</v>
      </c>
      <c r="B2841" t="s">
        <v>3123</v>
      </c>
      <c r="C2841" s="20">
        <v>76</v>
      </c>
      <c r="D2841" t="s">
        <v>6680</v>
      </c>
      <c r="E2841" s="10" t="s">
        <v>4241</v>
      </c>
      <c r="F2841" s="10" t="s">
        <v>11245</v>
      </c>
    </row>
    <row r="2842" spans="1:6" x14ac:dyDescent="0.25">
      <c r="A2842" t="s">
        <v>4133</v>
      </c>
      <c r="B2842" t="s">
        <v>3124</v>
      </c>
      <c r="C2842" s="20"/>
      <c r="D2842" t="s">
        <v>12104</v>
      </c>
      <c r="E2842" s="10" t="s">
        <v>12104</v>
      </c>
      <c r="F2842" s="10" t="s">
        <v>12104</v>
      </c>
    </row>
    <row r="2843" spans="1:6" x14ac:dyDescent="0.25">
      <c r="A2843" t="s">
        <v>2069</v>
      </c>
      <c r="B2843" t="s">
        <v>3124</v>
      </c>
      <c r="C2843" s="20">
        <v>48</v>
      </c>
      <c r="D2843" t="s">
        <v>5143</v>
      </c>
      <c r="E2843" s="10" t="s">
        <v>4241</v>
      </c>
      <c r="F2843" s="10" t="s">
        <v>11246</v>
      </c>
    </row>
    <row r="2844" spans="1:6" x14ac:dyDescent="0.25">
      <c r="A2844" t="s">
        <v>2070</v>
      </c>
      <c r="B2844" t="s">
        <v>3123</v>
      </c>
      <c r="C2844" s="20">
        <v>11751</v>
      </c>
      <c r="D2844" t="s">
        <v>6681</v>
      </c>
      <c r="E2844" s="10" t="s">
        <v>8507</v>
      </c>
      <c r="F2844" s="10" t="s">
        <v>11247</v>
      </c>
    </row>
    <row r="2845" spans="1:6" x14ac:dyDescent="0.25">
      <c r="A2845" t="s">
        <v>2071</v>
      </c>
      <c r="B2845" t="s">
        <v>3123</v>
      </c>
      <c r="C2845" s="20">
        <v>12752</v>
      </c>
      <c r="D2845" t="s">
        <v>6682</v>
      </c>
      <c r="E2845" s="10" t="s">
        <v>8508</v>
      </c>
      <c r="F2845" s="10" t="s">
        <v>11248</v>
      </c>
    </row>
    <row r="2846" spans="1:6" x14ac:dyDescent="0.25">
      <c r="A2846" t="s">
        <v>2072</v>
      </c>
      <c r="B2846" t="s">
        <v>3124</v>
      </c>
      <c r="C2846" s="20">
        <v>8702</v>
      </c>
      <c r="D2846" t="s">
        <v>6683</v>
      </c>
      <c r="E2846" s="10" t="s">
        <v>4241</v>
      </c>
      <c r="F2846" s="10" t="s">
        <v>11249</v>
      </c>
    </row>
    <row r="2847" spans="1:6" x14ac:dyDescent="0.25">
      <c r="A2847" t="s">
        <v>2073</v>
      </c>
      <c r="B2847" t="s">
        <v>3123</v>
      </c>
      <c r="C2847" s="20">
        <v>10686</v>
      </c>
      <c r="D2847" t="s">
        <v>6684</v>
      </c>
      <c r="E2847" s="10" t="s">
        <v>8509</v>
      </c>
      <c r="F2847" s="10" t="s">
        <v>11250</v>
      </c>
    </row>
    <row r="2848" spans="1:6" x14ac:dyDescent="0.25">
      <c r="A2848" t="s">
        <v>2074</v>
      </c>
      <c r="B2848" t="s">
        <v>3123</v>
      </c>
      <c r="C2848" s="20">
        <v>2694</v>
      </c>
      <c r="D2848" t="s">
        <v>6377</v>
      </c>
      <c r="E2848" s="10" t="s">
        <v>8510</v>
      </c>
      <c r="F2848" s="10" t="s">
        <v>9251</v>
      </c>
    </row>
    <row r="2849" spans="1:6" x14ac:dyDescent="0.25">
      <c r="A2849" t="s">
        <v>2075</v>
      </c>
      <c r="B2849" t="s">
        <v>3123</v>
      </c>
      <c r="C2849" s="20">
        <v>21581</v>
      </c>
      <c r="D2849" t="s">
        <v>6685</v>
      </c>
      <c r="E2849" s="10" t="s">
        <v>7948</v>
      </c>
      <c r="F2849" s="10" t="s">
        <v>11251</v>
      </c>
    </row>
    <row r="2850" spans="1:6" x14ac:dyDescent="0.25">
      <c r="A2850" t="s">
        <v>2076</v>
      </c>
      <c r="B2850" t="s">
        <v>3123</v>
      </c>
      <c r="C2850" s="20">
        <v>12955</v>
      </c>
      <c r="D2850" t="s">
        <v>4578</v>
      </c>
      <c r="E2850" s="10" t="s">
        <v>5873</v>
      </c>
      <c r="F2850" s="10" t="s">
        <v>11252</v>
      </c>
    </row>
    <row r="2851" spans="1:6" x14ac:dyDescent="0.25">
      <c r="A2851" t="s">
        <v>3716</v>
      </c>
      <c r="B2851" t="s">
        <v>3123</v>
      </c>
      <c r="C2851" s="20">
        <v>6358</v>
      </c>
      <c r="D2851" t="s">
        <v>5496</v>
      </c>
      <c r="E2851" s="10" t="s">
        <v>8511</v>
      </c>
      <c r="F2851" s="10" t="s">
        <v>11253</v>
      </c>
    </row>
    <row r="2852" spans="1:6" x14ac:dyDescent="0.25">
      <c r="A2852" t="s">
        <v>2077</v>
      </c>
      <c r="B2852" t="s">
        <v>3124</v>
      </c>
      <c r="C2852" s="20">
        <v>1598</v>
      </c>
      <c r="D2852" t="s">
        <v>6686</v>
      </c>
      <c r="E2852" s="10" t="s">
        <v>4475</v>
      </c>
      <c r="F2852" s="10" t="s">
        <v>11254</v>
      </c>
    </row>
    <row r="2853" spans="1:6" x14ac:dyDescent="0.25">
      <c r="A2853" t="s">
        <v>2078</v>
      </c>
      <c r="B2853" t="s">
        <v>3123</v>
      </c>
      <c r="C2853" s="20">
        <v>1421</v>
      </c>
      <c r="D2853" t="s">
        <v>5132</v>
      </c>
      <c r="E2853" s="10" t="s">
        <v>8512</v>
      </c>
      <c r="F2853" s="10" t="s">
        <v>10322</v>
      </c>
    </row>
    <row r="2854" spans="1:6" x14ac:dyDescent="0.25">
      <c r="A2854" t="s">
        <v>2079</v>
      </c>
      <c r="B2854" t="s">
        <v>3124</v>
      </c>
      <c r="C2854" s="20">
        <v>11360</v>
      </c>
      <c r="D2854" t="s">
        <v>6687</v>
      </c>
      <c r="E2854" s="10" t="s">
        <v>4241</v>
      </c>
      <c r="F2854" s="10" t="s">
        <v>11255</v>
      </c>
    </row>
    <row r="2855" spans="1:6" x14ac:dyDescent="0.25">
      <c r="A2855" t="s">
        <v>2080</v>
      </c>
      <c r="B2855" t="s">
        <v>3123</v>
      </c>
      <c r="C2855" s="20">
        <v>4425</v>
      </c>
      <c r="D2855" t="s">
        <v>6614</v>
      </c>
      <c r="E2855" s="10" t="s">
        <v>8513</v>
      </c>
      <c r="F2855" s="10" t="s">
        <v>11256</v>
      </c>
    </row>
    <row r="2856" spans="1:6" x14ac:dyDescent="0.25">
      <c r="A2856" t="s">
        <v>2081</v>
      </c>
      <c r="B2856" t="s">
        <v>3123</v>
      </c>
      <c r="C2856" s="20">
        <v>3114</v>
      </c>
      <c r="D2856" t="s">
        <v>6688</v>
      </c>
      <c r="E2856" s="10" t="s">
        <v>5817</v>
      </c>
      <c r="F2856" s="10" t="s">
        <v>11257</v>
      </c>
    </row>
    <row r="2857" spans="1:6" x14ac:dyDescent="0.25">
      <c r="A2857" t="s">
        <v>2082</v>
      </c>
      <c r="B2857" t="s">
        <v>3124</v>
      </c>
      <c r="C2857" s="20">
        <v>425</v>
      </c>
      <c r="D2857" t="s">
        <v>6689</v>
      </c>
      <c r="E2857" s="10" t="s">
        <v>4241</v>
      </c>
      <c r="F2857" s="10" t="s">
        <v>11258</v>
      </c>
    </row>
    <row r="2858" spans="1:6" x14ac:dyDescent="0.25">
      <c r="A2858" t="s">
        <v>2083</v>
      </c>
      <c r="B2858" t="s">
        <v>3123</v>
      </c>
      <c r="C2858" s="20">
        <v>3321</v>
      </c>
      <c r="D2858" t="s">
        <v>6690</v>
      </c>
      <c r="E2858" s="10" t="s">
        <v>8514</v>
      </c>
      <c r="F2858" s="10" t="s">
        <v>11259</v>
      </c>
    </row>
    <row r="2859" spans="1:6" x14ac:dyDescent="0.25">
      <c r="A2859" t="s">
        <v>3717</v>
      </c>
      <c r="B2859" t="s">
        <v>3123</v>
      </c>
      <c r="C2859" s="20">
        <v>66</v>
      </c>
      <c r="D2859" t="s">
        <v>6691</v>
      </c>
      <c r="E2859" s="10" t="s">
        <v>8515</v>
      </c>
      <c r="F2859" s="10" t="s">
        <v>11260</v>
      </c>
    </row>
    <row r="2860" spans="1:6" x14ac:dyDescent="0.25">
      <c r="A2860" t="s">
        <v>3718</v>
      </c>
      <c r="B2860" t="s">
        <v>3124</v>
      </c>
      <c r="C2860" s="20">
        <v>7</v>
      </c>
      <c r="D2860" t="s">
        <v>6692</v>
      </c>
      <c r="E2860" s="10" t="s">
        <v>4241</v>
      </c>
      <c r="F2860" s="10" t="s">
        <v>11261</v>
      </c>
    </row>
    <row r="2861" spans="1:6" x14ac:dyDescent="0.25">
      <c r="A2861" t="s">
        <v>2084</v>
      </c>
      <c r="B2861" t="s">
        <v>3124</v>
      </c>
      <c r="C2861" s="20">
        <v>63</v>
      </c>
      <c r="D2861" t="s">
        <v>6693</v>
      </c>
      <c r="E2861" s="10" t="s">
        <v>4241</v>
      </c>
      <c r="F2861" s="10" t="s">
        <v>11262</v>
      </c>
    </row>
    <row r="2862" spans="1:6" x14ac:dyDescent="0.25">
      <c r="A2862" t="s">
        <v>3719</v>
      </c>
      <c r="B2862" t="s">
        <v>3124</v>
      </c>
      <c r="C2862" s="20">
        <v>27</v>
      </c>
      <c r="D2862" t="s">
        <v>6694</v>
      </c>
      <c r="E2862" s="10" t="s">
        <v>4241</v>
      </c>
      <c r="F2862" s="10" t="s">
        <v>11263</v>
      </c>
    </row>
    <row r="2863" spans="1:6" x14ac:dyDescent="0.25">
      <c r="A2863" t="s">
        <v>2085</v>
      </c>
      <c r="B2863" t="s">
        <v>3124</v>
      </c>
      <c r="C2863" s="20">
        <v>3422</v>
      </c>
      <c r="D2863" t="s">
        <v>6695</v>
      </c>
      <c r="E2863" s="10" t="s">
        <v>4241</v>
      </c>
      <c r="F2863" s="10" t="s">
        <v>11264</v>
      </c>
    </row>
    <row r="2864" spans="1:6" x14ac:dyDescent="0.25">
      <c r="A2864" t="s">
        <v>3720</v>
      </c>
      <c r="B2864" t="s">
        <v>3124</v>
      </c>
      <c r="C2864" s="20">
        <v>520</v>
      </c>
      <c r="D2864" t="s">
        <v>6696</v>
      </c>
      <c r="E2864" s="10" t="s">
        <v>4241</v>
      </c>
      <c r="F2864" s="10" t="s">
        <v>11265</v>
      </c>
    </row>
    <row r="2865" spans="1:6" x14ac:dyDescent="0.25">
      <c r="A2865" t="s">
        <v>2086</v>
      </c>
      <c r="B2865" t="s">
        <v>3123</v>
      </c>
      <c r="C2865" s="20">
        <v>8930</v>
      </c>
      <c r="D2865" t="s">
        <v>6697</v>
      </c>
      <c r="E2865" s="10" t="s">
        <v>8516</v>
      </c>
      <c r="F2865" s="10" t="s">
        <v>6774</v>
      </c>
    </row>
    <row r="2866" spans="1:6" x14ac:dyDescent="0.25">
      <c r="A2866" t="s">
        <v>2087</v>
      </c>
      <c r="B2866" t="s">
        <v>3124</v>
      </c>
      <c r="C2866" s="20">
        <v>1193</v>
      </c>
      <c r="D2866" t="s">
        <v>6606</v>
      </c>
      <c r="E2866" s="10" t="s">
        <v>4241</v>
      </c>
      <c r="F2866" s="10" t="s">
        <v>11266</v>
      </c>
    </row>
    <row r="2867" spans="1:6" x14ac:dyDescent="0.25">
      <c r="A2867" t="s">
        <v>3721</v>
      </c>
      <c r="B2867" t="s">
        <v>3123</v>
      </c>
      <c r="C2867" s="20">
        <v>135</v>
      </c>
      <c r="D2867" t="s">
        <v>6013</v>
      </c>
      <c r="E2867" s="10" t="s">
        <v>4241</v>
      </c>
      <c r="F2867" s="10" t="s">
        <v>11267</v>
      </c>
    </row>
    <row r="2868" spans="1:6" x14ac:dyDescent="0.25">
      <c r="A2868" t="s">
        <v>3722</v>
      </c>
      <c r="B2868" t="s">
        <v>3123</v>
      </c>
      <c r="C2868" s="20">
        <v>61</v>
      </c>
      <c r="D2868" t="s">
        <v>6698</v>
      </c>
      <c r="E2868" s="10" t="s">
        <v>4241</v>
      </c>
      <c r="F2868" s="10" t="s">
        <v>11268</v>
      </c>
    </row>
    <row r="2869" spans="1:6" x14ac:dyDescent="0.25">
      <c r="A2869" t="s">
        <v>3723</v>
      </c>
      <c r="B2869" t="s">
        <v>3123</v>
      </c>
      <c r="C2869" s="20">
        <v>261</v>
      </c>
      <c r="D2869" t="s">
        <v>6699</v>
      </c>
      <c r="E2869" s="10" t="s">
        <v>7333</v>
      </c>
      <c r="F2869" s="10" t="s">
        <v>11269</v>
      </c>
    </row>
    <row r="2870" spans="1:6" x14ac:dyDescent="0.25">
      <c r="A2870" t="s">
        <v>2088</v>
      </c>
      <c r="B2870" t="s">
        <v>3123</v>
      </c>
      <c r="C2870" s="20">
        <v>5288</v>
      </c>
      <c r="D2870" t="s">
        <v>6700</v>
      </c>
      <c r="E2870" s="10" t="s">
        <v>8517</v>
      </c>
      <c r="F2870" s="10" t="s">
        <v>11270</v>
      </c>
    </row>
    <row r="2871" spans="1:6" x14ac:dyDescent="0.25">
      <c r="A2871" t="s">
        <v>2089</v>
      </c>
      <c r="B2871" t="s">
        <v>3124</v>
      </c>
      <c r="C2871" s="20">
        <v>1008</v>
      </c>
      <c r="D2871" t="s">
        <v>6701</v>
      </c>
      <c r="E2871" s="10" t="s">
        <v>4241</v>
      </c>
      <c r="F2871" s="10" t="s">
        <v>11271</v>
      </c>
    </row>
    <row r="2872" spans="1:6" x14ac:dyDescent="0.25">
      <c r="A2872" t="s">
        <v>2090</v>
      </c>
      <c r="B2872" t="s">
        <v>3123</v>
      </c>
      <c r="C2872" s="20">
        <v>5503</v>
      </c>
      <c r="D2872" t="s">
        <v>6011</v>
      </c>
      <c r="E2872" s="10" t="s">
        <v>8518</v>
      </c>
      <c r="F2872" s="10" t="s">
        <v>11272</v>
      </c>
    </row>
    <row r="2873" spans="1:6" x14ac:dyDescent="0.25">
      <c r="A2873" t="s">
        <v>2091</v>
      </c>
      <c r="B2873" t="s">
        <v>3124</v>
      </c>
      <c r="C2873" s="20">
        <v>3921</v>
      </c>
      <c r="D2873" t="s">
        <v>6702</v>
      </c>
      <c r="E2873" s="10" t="s">
        <v>4241</v>
      </c>
      <c r="F2873" s="10" t="s">
        <v>11273</v>
      </c>
    </row>
    <row r="2874" spans="1:6" x14ac:dyDescent="0.25">
      <c r="A2874" t="s">
        <v>2092</v>
      </c>
      <c r="B2874" t="s">
        <v>3124</v>
      </c>
      <c r="C2874" s="20">
        <v>6636</v>
      </c>
      <c r="D2874" t="s">
        <v>6403</v>
      </c>
      <c r="E2874" s="10" t="s">
        <v>4241</v>
      </c>
      <c r="F2874" s="10" t="s">
        <v>11274</v>
      </c>
    </row>
    <row r="2875" spans="1:6" x14ac:dyDescent="0.25">
      <c r="A2875" t="s">
        <v>3724</v>
      </c>
      <c r="B2875" t="s">
        <v>3123</v>
      </c>
      <c r="C2875" s="20">
        <v>320</v>
      </c>
      <c r="D2875" t="s">
        <v>6703</v>
      </c>
      <c r="E2875" s="10" t="s">
        <v>8374</v>
      </c>
      <c r="F2875" s="10" t="s">
        <v>11275</v>
      </c>
    </row>
    <row r="2876" spans="1:6" x14ac:dyDescent="0.25">
      <c r="A2876" t="s">
        <v>2093</v>
      </c>
      <c r="B2876" t="s">
        <v>3124</v>
      </c>
      <c r="C2876" s="20">
        <v>217</v>
      </c>
      <c r="D2876" t="s">
        <v>6704</v>
      </c>
      <c r="E2876" s="10" t="s">
        <v>4241</v>
      </c>
      <c r="F2876" s="10" t="s">
        <v>5512</v>
      </c>
    </row>
    <row r="2877" spans="1:6" x14ac:dyDescent="0.25">
      <c r="A2877" t="s">
        <v>3725</v>
      </c>
      <c r="B2877" t="s">
        <v>3124</v>
      </c>
      <c r="C2877" s="20">
        <v>337</v>
      </c>
      <c r="D2877" t="s">
        <v>6705</v>
      </c>
      <c r="E2877" s="10" t="s">
        <v>4241</v>
      </c>
      <c r="F2877" s="10" t="s">
        <v>5828</v>
      </c>
    </row>
    <row r="2878" spans="1:6" x14ac:dyDescent="0.25">
      <c r="A2878" t="s">
        <v>2094</v>
      </c>
      <c r="B2878" t="s">
        <v>3123</v>
      </c>
      <c r="C2878" s="20">
        <v>1229</v>
      </c>
      <c r="D2878" t="s">
        <v>6706</v>
      </c>
      <c r="E2878" s="10" t="s">
        <v>8519</v>
      </c>
      <c r="F2878" s="10" t="s">
        <v>11276</v>
      </c>
    </row>
    <row r="2879" spans="1:6" x14ac:dyDescent="0.25">
      <c r="A2879" t="s">
        <v>2095</v>
      </c>
      <c r="B2879" t="s">
        <v>3123</v>
      </c>
      <c r="C2879" s="20">
        <v>11583</v>
      </c>
      <c r="D2879" t="s">
        <v>6707</v>
      </c>
      <c r="E2879" s="10" t="s">
        <v>8520</v>
      </c>
      <c r="F2879" s="10" t="s">
        <v>11277</v>
      </c>
    </row>
    <row r="2880" spans="1:6" x14ac:dyDescent="0.25">
      <c r="A2880" t="s">
        <v>2096</v>
      </c>
      <c r="B2880" t="s">
        <v>3124</v>
      </c>
      <c r="C2880" s="20">
        <v>336</v>
      </c>
      <c r="D2880" t="s">
        <v>6708</v>
      </c>
      <c r="E2880" s="10" t="s">
        <v>4241</v>
      </c>
      <c r="F2880" s="10" t="s">
        <v>11278</v>
      </c>
    </row>
    <row r="2881" spans="1:6" x14ac:dyDescent="0.25">
      <c r="A2881" t="s">
        <v>2097</v>
      </c>
      <c r="B2881" t="s">
        <v>3124</v>
      </c>
      <c r="C2881" s="20">
        <v>8866</v>
      </c>
      <c r="D2881" t="s">
        <v>6709</v>
      </c>
      <c r="E2881" s="10" t="s">
        <v>8521</v>
      </c>
      <c r="F2881" s="10" t="s">
        <v>11279</v>
      </c>
    </row>
    <row r="2882" spans="1:6" x14ac:dyDescent="0.25">
      <c r="A2882" t="s">
        <v>2098</v>
      </c>
      <c r="B2882" t="s">
        <v>3124</v>
      </c>
      <c r="C2882" s="20">
        <v>2244</v>
      </c>
      <c r="D2882" t="s">
        <v>6710</v>
      </c>
      <c r="E2882" s="10" t="s">
        <v>4241</v>
      </c>
      <c r="F2882" s="10" t="s">
        <v>11280</v>
      </c>
    </row>
    <row r="2883" spans="1:6" x14ac:dyDescent="0.25">
      <c r="A2883" t="s">
        <v>2099</v>
      </c>
      <c r="B2883" t="s">
        <v>3124</v>
      </c>
      <c r="C2883" s="20">
        <v>1844</v>
      </c>
      <c r="D2883" t="s">
        <v>6711</v>
      </c>
      <c r="E2883" s="10" t="s">
        <v>4241</v>
      </c>
      <c r="F2883" s="10" t="s">
        <v>11281</v>
      </c>
    </row>
    <row r="2884" spans="1:6" x14ac:dyDescent="0.25">
      <c r="A2884" t="s">
        <v>3726</v>
      </c>
      <c r="B2884" t="s">
        <v>3123</v>
      </c>
      <c r="C2884" s="20">
        <v>1306</v>
      </c>
      <c r="D2884" t="s">
        <v>6281</v>
      </c>
      <c r="E2884" s="10" t="s">
        <v>8522</v>
      </c>
      <c r="F2884" s="10" t="s">
        <v>11282</v>
      </c>
    </row>
    <row r="2885" spans="1:6" x14ac:dyDescent="0.25">
      <c r="A2885" t="s">
        <v>2100</v>
      </c>
      <c r="B2885" t="s">
        <v>3124</v>
      </c>
      <c r="C2885" s="20">
        <v>188</v>
      </c>
      <c r="D2885" t="s">
        <v>6712</v>
      </c>
      <c r="E2885" s="10" t="s">
        <v>4241</v>
      </c>
      <c r="F2885" s="10" t="s">
        <v>11283</v>
      </c>
    </row>
    <row r="2886" spans="1:6" x14ac:dyDescent="0.25">
      <c r="A2886" t="s">
        <v>2101</v>
      </c>
      <c r="B2886" t="s">
        <v>3124</v>
      </c>
      <c r="C2886" s="20">
        <v>38</v>
      </c>
      <c r="D2886" t="s">
        <v>6713</v>
      </c>
      <c r="E2886" s="10" t="s">
        <v>4241</v>
      </c>
      <c r="F2886" s="10" t="s">
        <v>11284</v>
      </c>
    </row>
    <row r="2887" spans="1:6" x14ac:dyDescent="0.25">
      <c r="A2887" t="s">
        <v>2102</v>
      </c>
      <c r="B2887" t="s">
        <v>3123</v>
      </c>
      <c r="C2887" s="20">
        <v>5343</v>
      </c>
      <c r="D2887" t="s">
        <v>6714</v>
      </c>
      <c r="E2887" s="10" t="s">
        <v>8523</v>
      </c>
      <c r="F2887" s="10" t="s">
        <v>11285</v>
      </c>
    </row>
    <row r="2888" spans="1:6" x14ac:dyDescent="0.25">
      <c r="A2888" t="s">
        <v>2103</v>
      </c>
      <c r="B2888" t="s">
        <v>3124</v>
      </c>
      <c r="C2888" s="20">
        <v>1455</v>
      </c>
      <c r="D2888" t="s">
        <v>6715</v>
      </c>
      <c r="E2888" s="10" t="s">
        <v>4241</v>
      </c>
      <c r="F2888" s="10" t="s">
        <v>11286</v>
      </c>
    </row>
    <row r="2889" spans="1:6" x14ac:dyDescent="0.25">
      <c r="A2889" t="s">
        <v>2104</v>
      </c>
      <c r="B2889" t="s">
        <v>3123</v>
      </c>
      <c r="C2889" s="20">
        <v>1379</v>
      </c>
      <c r="D2889" t="s">
        <v>6716</v>
      </c>
      <c r="E2889" s="10" t="s">
        <v>8365</v>
      </c>
      <c r="F2889" s="10" t="s">
        <v>6257</v>
      </c>
    </row>
    <row r="2890" spans="1:6" x14ac:dyDescent="0.25">
      <c r="A2890" t="s">
        <v>2105</v>
      </c>
      <c r="B2890" t="s">
        <v>3123</v>
      </c>
      <c r="C2890" s="20">
        <v>3618</v>
      </c>
      <c r="D2890" t="s">
        <v>6717</v>
      </c>
      <c r="E2890" s="10" t="s">
        <v>8524</v>
      </c>
      <c r="F2890" s="10" t="s">
        <v>11287</v>
      </c>
    </row>
    <row r="2891" spans="1:6" x14ac:dyDescent="0.25">
      <c r="A2891" t="s">
        <v>3727</v>
      </c>
      <c r="B2891" t="s">
        <v>3123</v>
      </c>
      <c r="C2891" s="20">
        <v>49</v>
      </c>
      <c r="D2891" t="s">
        <v>6718</v>
      </c>
      <c r="E2891" s="10" t="s">
        <v>4241</v>
      </c>
      <c r="F2891" s="10" t="s">
        <v>11288</v>
      </c>
    </row>
    <row r="2892" spans="1:6" x14ac:dyDescent="0.25">
      <c r="A2892" t="s">
        <v>2106</v>
      </c>
      <c r="B2892" t="s">
        <v>3123</v>
      </c>
      <c r="C2892" s="20">
        <v>3610</v>
      </c>
      <c r="D2892" t="s">
        <v>6719</v>
      </c>
      <c r="E2892" s="10" t="s">
        <v>8525</v>
      </c>
      <c r="F2892" s="10" t="s">
        <v>11289</v>
      </c>
    </row>
    <row r="2893" spans="1:6" x14ac:dyDescent="0.25">
      <c r="A2893" t="s">
        <v>2107</v>
      </c>
      <c r="B2893" t="s">
        <v>3124</v>
      </c>
      <c r="C2893" s="20">
        <v>4329</v>
      </c>
      <c r="D2893" t="s">
        <v>6720</v>
      </c>
      <c r="E2893" s="10" t="s">
        <v>4241</v>
      </c>
      <c r="F2893" s="10" t="s">
        <v>11290</v>
      </c>
    </row>
    <row r="2894" spans="1:6" x14ac:dyDescent="0.25">
      <c r="A2894" t="s">
        <v>2108</v>
      </c>
      <c r="B2894" t="s">
        <v>3123</v>
      </c>
      <c r="C2894" s="20">
        <v>3292</v>
      </c>
      <c r="D2894" t="s">
        <v>6721</v>
      </c>
      <c r="E2894" s="10" t="s">
        <v>8526</v>
      </c>
      <c r="F2894" s="10" t="s">
        <v>10411</v>
      </c>
    </row>
    <row r="2895" spans="1:6" x14ac:dyDescent="0.25">
      <c r="A2895" t="s">
        <v>2108</v>
      </c>
      <c r="B2895" t="s">
        <v>3124</v>
      </c>
      <c r="C2895" s="20">
        <v>265</v>
      </c>
      <c r="D2895" t="s">
        <v>6722</v>
      </c>
      <c r="E2895" s="10" t="s">
        <v>4241</v>
      </c>
      <c r="F2895" s="10" t="s">
        <v>11291</v>
      </c>
    </row>
    <row r="2896" spans="1:6" x14ac:dyDescent="0.25">
      <c r="A2896" t="s">
        <v>2109</v>
      </c>
      <c r="B2896" t="s">
        <v>3124</v>
      </c>
      <c r="C2896" s="20">
        <v>55</v>
      </c>
      <c r="D2896" t="s">
        <v>6723</v>
      </c>
      <c r="E2896" s="10" t="s">
        <v>4241</v>
      </c>
      <c r="F2896" s="10" t="s">
        <v>11292</v>
      </c>
    </row>
    <row r="2897" spans="1:6" x14ac:dyDescent="0.25">
      <c r="A2897" t="s">
        <v>2110</v>
      </c>
      <c r="B2897" t="s">
        <v>3124</v>
      </c>
      <c r="C2897" s="20">
        <v>54</v>
      </c>
      <c r="D2897" t="s">
        <v>6724</v>
      </c>
      <c r="E2897" s="10" t="s">
        <v>4241</v>
      </c>
      <c r="F2897" s="10" t="s">
        <v>11293</v>
      </c>
    </row>
    <row r="2898" spans="1:6" x14ac:dyDescent="0.25">
      <c r="A2898" t="s">
        <v>2111</v>
      </c>
      <c r="B2898" t="s">
        <v>3123</v>
      </c>
      <c r="C2898" s="20">
        <v>2046</v>
      </c>
      <c r="D2898" t="s">
        <v>6725</v>
      </c>
      <c r="E2898" s="10" t="s">
        <v>8527</v>
      </c>
      <c r="F2898" s="10" t="s">
        <v>11294</v>
      </c>
    </row>
    <row r="2899" spans="1:6" x14ac:dyDescent="0.25">
      <c r="A2899" t="s">
        <v>2112</v>
      </c>
      <c r="B2899" t="s">
        <v>3123</v>
      </c>
      <c r="C2899" s="20">
        <v>1520</v>
      </c>
      <c r="D2899" t="s">
        <v>6726</v>
      </c>
      <c r="E2899" s="10" t="s">
        <v>4241</v>
      </c>
      <c r="F2899" s="10" t="s">
        <v>11295</v>
      </c>
    </row>
    <row r="2900" spans="1:6" x14ac:dyDescent="0.25">
      <c r="A2900" t="s">
        <v>2113</v>
      </c>
      <c r="B2900" t="s">
        <v>3124</v>
      </c>
      <c r="C2900" s="20">
        <v>466</v>
      </c>
      <c r="D2900" t="s">
        <v>6727</v>
      </c>
      <c r="E2900" s="10" t="s">
        <v>4241</v>
      </c>
      <c r="F2900" s="10" t="s">
        <v>11296</v>
      </c>
    </row>
    <row r="2901" spans="1:6" x14ac:dyDescent="0.25">
      <c r="A2901" t="s">
        <v>2114</v>
      </c>
      <c r="B2901" t="s">
        <v>3124</v>
      </c>
      <c r="C2901" s="20">
        <v>16</v>
      </c>
      <c r="D2901" t="s">
        <v>4226</v>
      </c>
      <c r="E2901" s="10" t="s">
        <v>4241</v>
      </c>
      <c r="F2901" s="10" t="s">
        <v>11297</v>
      </c>
    </row>
    <row r="2902" spans="1:6" x14ac:dyDescent="0.25">
      <c r="A2902" t="s">
        <v>2115</v>
      </c>
      <c r="B2902" t="s">
        <v>3124</v>
      </c>
      <c r="C2902" s="20">
        <v>70</v>
      </c>
      <c r="D2902" t="s">
        <v>6277</v>
      </c>
      <c r="E2902" s="10" t="s">
        <v>4241</v>
      </c>
      <c r="F2902" s="10" t="s">
        <v>11298</v>
      </c>
    </row>
    <row r="2903" spans="1:6" x14ac:dyDescent="0.25">
      <c r="A2903" t="s">
        <v>2116</v>
      </c>
      <c r="B2903" t="s">
        <v>3123</v>
      </c>
      <c r="C2903" s="20">
        <v>6453</v>
      </c>
      <c r="D2903" t="s">
        <v>6728</v>
      </c>
      <c r="E2903" s="10" t="s">
        <v>8528</v>
      </c>
      <c r="F2903" s="10" t="s">
        <v>11299</v>
      </c>
    </row>
    <row r="2904" spans="1:6" x14ac:dyDescent="0.25">
      <c r="A2904" t="s">
        <v>2117</v>
      </c>
      <c r="B2904" t="s">
        <v>3123</v>
      </c>
      <c r="C2904" s="20">
        <v>4735</v>
      </c>
      <c r="D2904" t="s">
        <v>6729</v>
      </c>
      <c r="E2904" s="10" t="s">
        <v>8529</v>
      </c>
      <c r="F2904" s="10" t="s">
        <v>10341</v>
      </c>
    </row>
    <row r="2905" spans="1:6" x14ac:dyDescent="0.25">
      <c r="A2905" t="s">
        <v>2118</v>
      </c>
      <c r="B2905" t="s">
        <v>3124</v>
      </c>
      <c r="C2905" s="20">
        <v>216</v>
      </c>
      <c r="D2905" t="s">
        <v>4850</v>
      </c>
      <c r="E2905" s="10" t="s">
        <v>4241</v>
      </c>
      <c r="F2905" s="10" t="s">
        <v>11300</v>
      </c>
    </row>
    <row r="2906" spans="1:6" x14ac:dyDescent="0.25">
      <c r="A2906" t="s">
        <v>2119</v>
      </c>
      <c r="B2906" t="s">
        <v>3124</v>
      </c>
      <c r="C2906" s="20">
        <v>1405</v>
      </c>
      <c r="D2906" t="s">
        <v>6730</v>
      </c>
      <c r="E2906" s="10" t="s">
        <v>4241</v>
      </c>
      <c r="F2906" s="10" t="s">
        <v>11301</v>
      </c>
    </row>
    <row r="2907" spans="1:6" x14ac:dyDescent="0.25">
      <c r="A2907" t="s">
        <v>2120</v>
      </c>
      <c r="B2907" t="s">
        <v>3124</v>
      </c>
      <c r="C2907" s="20">
        <v>351</v>
      </c>
      <c r="D2907" t="s">
        <v>6731</v>
      </c>
      <c r="E2907" s="10" t="s">
        <v>4241</v>
      </c>
      <c r="F2907" s="10" t="s">
        <v>6878</v>
      </c>
    </row>
    <row r="2908" spans="1:6" x14ac:dyDescent="0.25">
      <c r="A2908" t="s">
        <v>2121</v>
      </c>
      <c r="B2908" t="s">
        <v>3124</v>
      </c>
      <c r="C2908" s="20">
        <v>3095</v>
      </c>
      <c r="D2908" t="s">
        <v>6732</v>
      </c>
      <c r="E2908" s="10" t="s">
        <v>8429</v>
      </c>
      <c r="F2908" s="10" t="s">
        <v>11302</v>
      </c>
    </row>
    <row r="2909" spans="1:6" x14ac:dyDescent="0.25">
      <c r="A2909" t="s">
        <v>2122</v>
      </c>
      <c r="B2909" t="s">
        <v>3124</v>
      </c>
      <c r="C2909" s="20">
        <v>2074</v>
      </c>
      <c r="D2909" t="s">
        <v>6733</v>
      </c>
      <c r="E2909" s="10" t="s">
        <v>4241</v>
      </c>
      <c r="F2909" s="10" t="s">
        <v>11303</v>
      </c>
    </row>
    <row r="2910" spans="1:6" x14ac:dyDescent="0.25">
      <c r="A2910" t="s">
        <v>2123</v>
      </c>
      <c r="B2910" t="s">
        <v>3123</v>
      </c>
      <c r="C2910" s="20">
        <v>11865</v>
      </c>
      <c r="D2910" t="s">
        <v>6734</v>
      </c>
      <c r="E2910" s="10" t="s">
        <v>8530</v>
      </c>
      <c r="F2910" s="10" t="s">
        <v>4286</v>
      </c>
    </row>
    <row r="2911" spans="1:6" x14ac:dyDescent="0.25">
      <c r="A2911" t="s">
        <v>2124</v>
      </c>
      <c r="B2911" t="s">
        <v>3124</v>
      </c>
      <c r="C2911" s="20">
        <v>945</v>
      </c>
      <c r="D2911" t="s">
        <v>6735</v>
      </c>
      <c r="E2911" s="10" t="s">
        <v>4241</v>
      </c>
      <c r="F2911" s="10" t="s">
        <v>11304</v>
      </c>
    </row>
    <row r="2912" spans="1:6" x14ac:dyDescent="0.25">
      <c r="A2912" t="s">
        <v>2125</v>
      </c>
      <c r="B2912" t="s">
        <v>3124</v>
      </c>
      <c r="C2912" s="20">
        <v>180</v>
      </c>
      <c r="D2912" t="s">
        <v>6736</v>
      </c>
      <c r="E2912" s="10" t="s">
        <v>4241</v>
      </c>
      <c r="F2912" s="10" t="s">
        <v>11305</v>
      </c>
    </row>
    <row r="2913" spans="1:6" x14ac:dyDescent="0.25">
      <c r="A2913" t="s">
        <v>3728</v>
      </c>
      <c r="B2913" t="s">
        <v>3123</v>
      </c>
      <c r="C2913" s="20">
        <v>60</v>
      </c>
      <c r="D2913" t="s">
        <v>4843</v>
      </c>
      <c r="E2913" s="10" t="s">
        <v>4241</v>
      </c>
      <c r="F2913" s="10" t="s">
        <v>9521</v>
      </c>
    </row>
    <row r="2914" spans="1:6" x14ac:dyDescent="0.25">
      <c r="A2914" t="s">
        <v>2126</v>
      </c>
      <c r="B2914" t="s">
        <v>3124</v>
      </c>
      <c r="C2914" s="20">
        <v>470</v>
      </c>
      <c r="D2914" t="s">
        <v>6737</v>
      </c>
      <c r="E2914" s="10" t="s">
        <v>4241</v>
      </c>
      <c r="F2914" s="10" t="s">
        <v>11306</v>
      </c>
    </row>
    <row r="2915" spans="1:6" x14ac:dyDescent="0.25">
      <c r="A2915" t="s">
        <v>2127</v>
      </c>
      <c r="B2915" t="s">
        <v>3124</v>
      </c>
      <c r="C2915" s="20">
        <v>5814</v>
      </c>
      <c r="D2915" t="s">
        <v>6738</v>
      </c>
      <c r="E2915" s="10" t="s">
        <v>4241</v>
      </c>
      <c r="F2915" s="10" t="s">
        <v>11307</v>
      </c>
    </row>
    <row r="2916" spans="1:6" x14ac:dyDescent="0.25">
      <c r="A2916" t="s">
        <v>2128</v>
      </c>
      <c r="B2916" t="s">
        <v>3124</v>
      </c>
      <c r="C2916" s="20">
        <v>150</v>
      </c>
      <c r="D2916" t="s">
        <v>6739</v>
      </c>
      <c r="E2916" s="10" t="s">
        <v>4241</v>
      </c>
      <c r="F2916" s="10" t="s">
        <v>11308</v>
      </c>
    </row>
    <row r="2917" spans="1:6" x14ac:dyDescent="0.25">
      <c r="A2917" t="s">
        <v>2129</v>
      </c>
      <c r="B2917" t="s">
        <v>3124</v>
      </c>
      <c r="C2917" s="20">
        <v>1729</v>
      </c>
      <c r="D2917" t="s">
        <v>6740</v>
      </c>
      <c r="E2917" s="10" t="s">
        <v>4241</v>
      </c>
      <c r="F2917" s="10" t="s">
        <v>11309</v>
      </c>
    </row>
    <row r="2918" spans="1:6" x14ac:dyDescent="0.25">
      <c r="A2918" t="s">
        <v>2130</v>
      </c>
      <c r="B2918" t="s">
        <v>3124</v>
      </c>
      <c r="C2918" s="20">
        <v>1042</v>
      </c>
      <c r="D2918" t="s">
        <v>6741</v>
      </c>
      <c r="E2918" s="10" t="s">
        <v>4241</v>
      </c>
      <c r="F2918" s="10" t="s">
        <v>11310</v>
      </c>
    </row>
    <row r="2919" spans="1:6" x14ac:dyDescent="0.25">
      <c r="A2919" t="s">
        <v>2131</v>
      </c>
      <c r="B2919" t="s">
        <v>3123</v>
      </c>
      <c r="C2919" s="20">
        <v>12124</v>
      </c>
      <c r="D2919" t="s">
        <v>6742</v>
      </c>
      <c r="E2919" s="10" t="s">
        <v>6294</v>
      </c>
      <c r="F2919" s="10" t="s">
        <v>11311</v>
      </c>
    </row>
    <row r="2920" spans="1:6" x14ac:dyDescent="0.25">
      <c r="A2920" t="s">
        <v>2132</v>
      </c>
      <c r="B2920" t="s">
        <v>3124</v>
      </c>
      <c r="C2920" s="20">
        <v>426</v>
      </c>
      <c r="D2920" t="s">
        <v>4384</v>
      </c>
      <c r="E2920" s="10" t="s">
        <v>4241</v>
      </c>
      <c r="F2920" s="10" t="s">
        <v>11312</v>
      </c>
    </row>
    <row r="2921" spans="1:6" x14ac:dyDescent="0.25">
      <c r="A2921" t="s">
        <v>2133</v>
      </c>
      <c r="B2921" t="s">
        <v>3124</v>
      </c>
      <c r="C2921" s="20">
        <v>116</v>
      </c>
      <c r="D2921" t="s">
        <v>6743</v>
      </c>
      <c r="E2921" s="10" t="s">
        <v>4241</v>
      </c>
      <c r="F2921" s="10" t="s">
        <v>11313</v>
      </c>
    </row>
    <row r="2922" spans="1:6" x14ac:dyDescent="0.25">
      <c r="A2922" t="s">
        <v>2134</v>
      </c>
      <c r="B2922" t="s">
        <v>3123</v>
      </c>
      <c r="C2922" s="20">
        <v>95</v>
      </c>
      <c r="D2922" t="s">
        <v>4991</v>
      </c>
      <c r="E2922" s="10" t="s">
        <v>4241</v>
      </c>
      <c r="F2922" s="10" t="s">
        <v>11314</v>
      </c>
    </row>
    <row r="2923" spans="1:6" x14ac:dyDescent="0.25">
      <c r="A2923" t="s">
        <v>2136</v>
      </c>
      <c r="B2923" t="s">
        <v>3123</v>
      </c>
      <c r="C2923" s="20">
        <v>226</v>
      </c>
      <c r="D2923" t="s">
        <v>6672</v>
      </c>
      <c r="E2923" s="10" t="s">
        <v>4241</v>
      </c>
      <c r="F2923" s="10" t="s">
        <v>11315</v>
      </c>
    </row>
    <row r="2924" spans="1:6" x14ac:dyDescent="0.25">
      <c r="A2924" t="s">
        <v>2137</v>
      </c>
      <c r="B2924" t="s">
        <v>3123</v>
      </c>
      <c r="C2924" s="20">
        <v>3864</v>
      </c>
      <c r="D2924" t="s">
        <v>6744</v>
      </c>
      <c r="E2924" s="10" t="s">
        <v>8531</v>
      </c>
      <c r="F2924" s="10" t="s">
        <v>7128</v>
      </c>
    </row>
    <row r="2925" spans="1:6" x14ac:dyDescent="0.25">
      <c r="A2925" t="s">
        <v>2138</v>
      </c>
      <c r="B2925" t="s">
        <v>3124</v>
      </c>
      <c r="C2925" s="20">
        <v>2703</v>
      </c>
      <c r="D2925" t="s">
        <v>6745</v>
      </c>
      <c r="E2925" s="10" t="s">
        <v>8532</v>
      </c>
      <c r="F2925" s="10" t="s">
        <v>11316</v>
      </c>
    </row>
    <row r="2926" spans="1:6" x14ac:dyDescent="0.25">
      <c r="A2926" t="s">
        <v>2139</v>
      </c>
      <c r="B2926" t="s">
        <v>3123</v>
      </c>
      <c r="C2926" s="20">
        <v>5692</v>
      </c>
      <c r="D2926" t="s">
        <v>6746</v>
      </c>
      <c r="E2926" s="10" t="s">
        <v>8533</v>
      </c>
      <c r="F2926" s="10" t="s">
        <v>11317</v>
      </c>
    </row>
    <row r="2927" spans="1:6" x14ac:dyDescent="0.25">
      <c r="A2927" t="s">
        <v>2140</v>
      </c>
      <c r="B2927" t="s">
        <v>3123</v>
      </c>
      <c r="C2927" s="20">
        <v>8736</v>
      </c>
      <c r="D2927" t="s">
        <v>4546</v>
      </c>
      <c r="E2927" s="10" t="s">
        <v>7351</v>
      </c>
      <c r="F2927" s="10" t="s">
        <v>11318</v>
      </c>
    </row>
    <row r="2928" spans="1:6" x14ac:dyDescent="0.25">
      <c r="A2928" t="s">
        <v>2141</v>
      </c>
      <c r="B2928" t="s">
        <v>3124</v>
      </c>
      <c r="C2928" s="20">
        <v>3057</v>
      </c>
      <c r="D2928" t="s">
        <v>6747</v>
      </c>
      <c r="E2928" s="10" t="s">
        <v>4241</v>
      </c>
      <c r="F2928" s="10" t="s">
        <v>11319</v>
      </c>
    </row>
    <row r="2929" spans="1:6" x14ac:dyDescent="0.25">
      <c r="A2929" t="s">
        <v>2142</v>
      </c>
      <c r="B2929" t="s">
        <v>3123</v>
      </c>
      <c r="C2929" s="20">
        <v>2121</v>
      </c>
      <c r="D2929" t="s">
        <v>6748</v>
      </c>
      <c r="E2929" s="10" t="s">
        <v>8534</v>
      </c>
      <c r="F2929" s="10" t="s">
        <v>11320</v>
      </c>
    </row>
    <row r="2930" spans="1:6" x14ac:dyDescent="0.25">
      <c r="A2930" t="s">
        <v>2143</v>
      </c>
      <c r="B2930" t="s">
        <v>3123</v>
      </c>
      <c r="C2930" s="20">
        <v>3842</v>
      </c>
      <c r="D2930" t="s">
        <v>6749</v>
      </c>
      <c r="E2930" s="10" t="s">
        <v>8535</v>
      </c>
      <c r="F2930" s="10" t="s">
        <v>11321</v>
      </c>
    </row>
    <row r="2931" spans="1:6" x14ac:dyDescent="0.25">
      <c r="A2931" t="s">
        <v>4134</v>
      </c>
      <c r="B2931" t="s">
        <v>3124</v>
      </c>
      <c r="C2931" s="20"/>
      <c r="D2931" t="s">
        <v>12104</v>
      </c>
      <c r="E2931" s="10" t="s">
        <v>12104</v>
      </c>
      <c r="F2931" s="10" t="s">
        <v>12104</v>
      </c>
    </row>
    <row r="2932" spans="1:6" x14ac:dyDescent="0.25">
      <c r="A2932" t="s">
        <v>2144</v>
      </c>
      <c r="B2932" t="s">
        <v>3124</v>
      </c>
      <c r="C2932" s="20">
        <v>455</v>
      </c>
      <c r="D2932" t="s">
        <v>6750</v>
      </c>
      <c r="E2932" s="10" t="s">
        <v>4241</v>
      </c>
      <c r="F2932" s="10" t="s">
        <v>11322</v>
      </c>
    </row>
    <row r="2933" spans="1:6" x14ac:dyDescent="0.25">
      <c r="A2933" t="s">
        <v>2145</v>
      </c>
      <c r="B2933" t="s">
        <v>3123</v>
      </c>
      <c r="C2933" s="20">
        <v>6247</v>
      </c>
      <c r="D2933" t="s">
        <v>5341</v>
      </c>
      <c r="E2933" s="10" t="s">
        <v>8536</v>
      </c>
      <c r="F2933" s="10" t="s">
        <v>11323</v>
      </c>
    </row>
    <row r="2934" spans="1:6" x14ac:dyDescent="0.25">
      <c r="A2934" t="s">
        <v>3729</v>
      </c>
      <c r="B2934" t="s">
        <v>3123</v>
      </c>
      <c r="C2934" s="20">
        <v>4061</v>
      </c>
      <c r="D2934" t="s">
        <v>6751</v>
      </c>
      <c r="E2934" s="10" t="s">
        <v>6590</v>
      </c>
      <c r="F2934" s="10" t="s">
        <v>7450</v>
      </c>
    </row>
    <row r="2935" spans="1:6" x14ac:dyDescent="0.25">
      <c r="A2935" t="s">
        <v>3032</v>
      </c>
      <c r="B2935" t="s">
        <v>3123</v>
      </c>
      <c r="C2935" s="20">
        <v>86</v>
      </c>
      <c r="D2935" t="s">
        <v>6250</v>
      </c>
      <c r="E2935" s="10" t="s">
        <v>4241</v>
      </c>
      <c r="F2935" s="10" t="s">
        <v>11324</v>
      </c>
    </row>
    <row r="2936" spans="1:6" x14ac:dyDescent="0.25">
      <c r="A2936" t="s">
        <v>2146</v>
      </c>
      <c r="B2936" t="s">
        <v>3123</v>
      </c>
      <c r="C2936" s="20">
        <v>8294</v>
      </c>
      <c r="D2936" t="s">
        <v>6752</v>
      </c>
      <c r="E2936" s="10" t="s">
        <v>8537</v>
      </c>
      <c r="F2936" s="10" t="s">
        <v>11325</v>
      </c>
    </row>
    <row r="2937" spans="1:6" x14ac:dyDescent="0.25">
      <c r="A2937" t="s">
        <v>2147</v>
      </c>
      <c r="B2937" t="s">
        <v>3123</v>
      </c>
      <c r="C2937" s="20">
        <v>1091</v>
      </c>
      <c r="D2937" t="s">
        <v>6476</v>
      </c>
      <c r="E2937" s="10" t="s">
        <v>7032</v>
      </c>
      <c r="F2937" s="10" t="s">
        <v>11326</v>
      </c>
    </row>
    <row r="2938" spans="1:6" x14ac:dyDescent="0.25">
      <c r="A2938" t="s">
        <v>2148</v>
      </c>
      <c r="B2938" t="s">
        <v>3124</v>
      </c>
      <c r="C2938" s="20">
        <v>831</v>
      </c>
      <c r="D2938" t="s">
        <v>6737</v>
      </c>
      <c r="E2938" s="10" t="s">
        <v>4241</v>
      </c>
      <c r="F2938" s="10" t="s">
        <v>8752</v>
      </c>
    </row>
    <row r="2939" spans="1:6" x14ac:dyDescent="0.25">
      <c r="A2939" t="s">
        <v>4135</v>
      </c>
      <c r="B2939" t="s">
        <v>3123</v>
      </c>
      <c r="C2939" s="20"/>
      <c r="D2939" t="s">
        <v>12104</v>
      </c>
      <c r="E2939" s="10" t="s">
        <v>12104</v>
      </c>
      <c r="F2939" s="10" t="s">
        <v>12104</v>
      </c>
    </row>
    <row r="2940" spans="1:6" x14ac:dyDescent="0.25">
      <c r="A2940" t="s">
        <v>2149</v>
      </c>
      <c r="B2940" t="s">
        <v>3123</v>
      </c>
      <c r="C2940" s="20">
        <v>2655</v>
      </c>
      <c r="D2940" t="s">
        <v>6753</v>
      </c>
      <c r="E2940" s="10" t="s">
        <v>8538</v>
      </c>
      <c r="F2940" s="10" t="s">
        <v>11327</v>
      </c>
    </row>
    <row r="2941" spans="1:6" x14ac:dyDescent="0.25">
      <c r="A2941" t="s">
        <v>3730</v>
      </c>
      <c r="B2941" t="s">
        <v>3123</v>
      </c>
      <c r="C2941" s="20">
        <v>94</v>
      </c>
      <c r="D2941" t="s">
        <v>6754</v>
      </c>
      <c r="E2941" s="10" t="s">
        <v>8539</v>
      </c>
      <c r="F2941" s="10" t="s">
        <v>11328</v>
      </c>
    </row>
    <row r="2942" spans="1:6" x14ac:dyDescent="0.25">
      <c r="A2942" t="s">
        <v>2150</v>
      </c>
      <c r="B2942" t="s">
        <v>3123</v>
      </c>
      <c r="C2942" s="20">
        <v>2212</v>
      </c>
      <c r="D2942" t="s">
        <v>6755</v>
      </c>
      <c r="E2942" s="10" t="s">
        <v>8540</v>
      </c>
      <c r="F2942" s="10" t="s">
        <v>11329</v>
      </c>
    </row>
    <row r="2943" spans="1:6" x14ac:dyDescent="0.25">
      <c r="A2943" t="s">
        <v>3731</v>
      </c>
      <c r="B2943" t="s">
        <v>3123</v>
      </c>
      <c r="C2943" s="20">
        <v>1307</v>
      </c>
      <c r="D2943" t="s">
        <v>6756</v>
      </c>
      <c r="E2943" s="10" t="s">
        <v>8541</v>
      </c>
      <c r="F2943" s="10" t="s">
        <v>6263</v>
      </c>
    </row>
    <row r="2944" spans="1:6" x14ac:dyDescent="0.25">
      <c r="A2944" t="s">
        <v>3732</v>
      </c>
      <c r="B2944" t="s">
        <v>3123</v>
      </c>
      <c r="C2944" s="20">
        <v>137</v>
      </c>
      <c r="D2944" t="s">
        <v>5361</v>
      </c>
      <c r="E2944" s="10" t="s">
        <v>4241</v>
      </c>
      <c r="F2944" s="10" t="s">
        <v>11330</v>
      </c>
    </row>
    <row r="2945" spans="1:6" x14ac:dyDescent="0.25">
      <c r="A2945" t="s">
        <v>2151</v>
      </c>
      <c r="B2945" t="s">
        <v>3123</v>
      </c>
      <c r="C2945" s="20">
        <v>2391</v>
      </c>
      <c r="D2945" t="s">
        <v>6757</v>
      </c>
      <c r="E2945" s="10" t="s">
        <v>8542</v>
      </c>
      <c r="F2945" s="10" t="s">
        <v>11331</v>
      </c>
    </row>
    <row r="2946" spans="1:6" x14ac:dyDescent="0.25">
      <c r="A2946" t="s">
        <v>2152</v>
      </c>
      <c r="B2946" t="s">
        <v>3123</v>
      </c>
      <c r="C2946" s="20">
        <v>10671</v>
      </c>
      <c r="D2946" t="s">
        <v>5927</v>
      </c>
      <c r="E2946" s="10" t="s">
        <v>7849</v>
      </c>
      <c r="F2946" s="10" t="s">
        <v>11332</v>
      </c>
    </row>
    <row r="2947" spans="1:6" x14ac:dyDescent="0.25">
      <c r="A2947" t="s">
        <v>2153</v>
      </c>
      <c r="B2947" t="s">
        <v>3124</v>
      </c>
      <c r="C2947" s="20">
        <v>152</v>
      </c>
      <c r="D2947" t="s">
        <v>5905</v>
      </c>
      <c r="E2947" s="10" t="s">
        <v>4241</v>
      </c>
      <c r="F2947" s="10" t="s">
        <v>11333</v>
      </c>
    </row>
    <row r="2948" spans="1:6" x14ac:dyDescent="0.25">
      <c r="A2948" t="s">
        <v>2154</v>
      </c>
      <c r="B2948" t="s">
        <v>3123</v>
      </c>
      <c r="C2948" s="20">
        <v>1799</v>
      </c>
      <c r="D2948" t="s">
        <v>4827</v>
      </c>
      <c r="E2948" s="10" t="s">
        <v>8543</v>
      </c>
      <c r="F2948" s="10" t="s">
        <v>11334</v>
      </c>
    </row>
    <row r="2949" spans="1:6" x14ac:dyDescent="0.25">
      <c r="A2949" t="s">
        <v>2155</v>
      </c>
      <c r="B2949" t="s">
        <v>3123</v>
      </c>
      <c r="C2949" s="20">
        <v>2157</v>
      </c>
      <c r="D2949" t="s">
        <v>6758</v>
      </c>
      <c r="E2949" s="10" t="s">
        <v>8544</v>
      </c>
      <c r="F2949" s="10" t="s">
        <v>11335</v>
      </c>
    </row>
    <row r="2950" spans="1:6" x14ac:dyDescent="0.25">
      <c r="A2950" t="s">
        <v>2156</v>
      </c>
      <c r="B2950" t="s">
        <v>3123</v>
      </c>
      <c r="C2950" s="20">
        <v>1433</v>
      </c>
      <c r="D2950" t="s">
        <v>6759</v>
      </c>
      <c r="E2950" s="10" t="s">
        <v>7724</v>
      </c>
      <c r="F2950" s="10" t="s">
        <v>4304</v>
      </c>
    </row>
    <row r="2951" spans="1:6" x14ac:dyDescent="0.25">
      <c r="A2951" t="s">
        <v>2157</v>
      </c>
      <c r="B2951" t="s">
        <v>3123</v>
      </c>
      <c r="C2951" s="20">
        <v>5039</v>
      </c>
      <c r="D2951" t="s">
        <v>6309</v>
      </c>
      <c r="E2951" s="10" t="s">
        <v>8545</v>
      </c>
      <c r="F2951" s="10" t="s">
        <v>11336</v>
      </c>
    </row>
    <row r="2952" spans="1:6" x14ac:dyDescent="0.25">
      <c r="A2952" t="s">
        <v>2158</v>
      </c>
      <c r="B2952" t="s">
        <v>3123</v>
      </c>
      <c r="C2952" s="20">
        <v>2318</v>
      </c>
      <c r="D2952" t="s">
        <v>5383</v>
      </c>
      <c r="E2952" s="10" t="s">
        <v>8546</v>
      </c>
      <c r="F2952" s="10" t="s">
        <v>11337</v>
      </c>
    </row>
    <row r="2953" spans="1:6" x14ac:dyDescent="0.25">
      <c r="A2953" t="s">
        <v>4136</v>
      </c>
      <c r="B2953" t="s">
        <v>3123</v>
      </c>
      <c r="C2953" s="20"/>
      <c r="D2953" t="s">
        <v>12104</v>
      </c>
      <c r="E2953" s="10" t="s">
        <v>12104</v>
      </c>
      <c r="F2953" s="10" t="s">
        <v>12104</v>
      </c>
    </row>
    <row r="2954" spans="1:6" x14ac:dyDescent="0.25">
      <c r="A2954" t="s">
        <v>2159</v>
      </c>
      <c r="B2954" t="s">
        <v>3123</v>
      </c>
      <c r="C2954" s="20">
        <v>1739</v>
      </c>
      <c r="D2954" t="s">
        <v>6760</v>
      </c>
      <c r="E2954" s="10" t="s">
        <v>8547</v>
      </c>
      <c r="F2954" s="10" t="s">
        <v>9081</v>
      </c>
    </row>
    <row r="2955" spans="1:6" x14ac:dyDescent="0.25">
      <c r="A2955" t="s">
        <v>2160</v>
      </c>
      <c r="B2955" t="s">
        <v>3123</v>
      </c>
      <c r="C2955" s="20">
        <v>6433</v>
      </c>
      <c r="D2955" t="s">
        <v>6761</v>
      </c>
      <c r="E2955" s="10" t="s">
        <v>6501</v>
      </c>
      <c r="F2955" s="10" t="s">
        <v>11338</v>
      </c>
    </row>
    <row r="2956" spans="1:6" x14ac:dyDescent="0.25">
      <c r="A2956" t="s">
        <v>2161</v>
      </c>
      <c r="B2956" t="s">
        <v>3123</v>
      </c>
      <c r="C2956" s="20">
        <v>3965</v>
      </c>
      <c r="D2956" t="s">
        <v>6762</v>
      </c>
      <c r="E2956" s="10" t="s">
        <v>8548</v>
      </c>
      <c r="F2956" s="10" t="s">
        <v>11339</v>
      </c>
    </row>
    <row r="2957" spans="1:6" x14ac:dyDescent="0.25">
      <c r="A2957" t="s">
        <v>2162</v>
      </c>
      <c r="B2957" t="s">
        <v>3123</v>
      </c>
      <c r="C2957" s="20">
        <v>4657</v>
      </c>
      <c r="D2957" t="s">
        <v>5958</v>
      </c>
      <c r="E2957" s="10" t="s">
        <v>8549</v>
      </c>
      <c r="F2957" s="10" t="s">
        <v>11340</v>
      </c>
    </row>
    <row r="2958" spans="1:6" x14ac:dyDescent="0.25">
      <c r="A2958" t="s">
        <v>2163</v>
      </c>
      <c r="B2958" t="s">
        <v>3123</v>
      </c>
      <c r="C2958" s="20">
        <v>3341</v>
      </c>
      <c r="D2958" t="s">
        <v>6763</v>
      </c>
      <c r="E2958" s="10" t="s">
        <v>8550</v>
      </c>
      <c r="F2958" s="10" t="s">
        <v>11341</v>
      </c>
    </row>
    <row r="2959" spans="1:6" x14ac:dyDescent="0.25">
      <c r="A2959" t="s">
        <v>2164</v>
      </c>
      <c r="B2959" t="s">
        <v>3123</v>
      </c>
      <c r="C2959" s="20">
        <v>21653</v>
      </c>
      <c r="D2959" t="s">
        <v>6764</v>
      </c>
      <c r="E2959" s="10" t="s">
        <v>8551</v>
      </c>
      <c r="F2959" s="10" t="s">
        <v>6224</v>
      </c>
    </row>
    <row r="2960" spans="1:6" x14ac:dyDescent="0.25">
      <c r="A2960" t="s">
        <v>3733</v>
      </c>
      <c r="B2960" t="s">
        <v>3124</v>
      </c>
      <c r="C2960" s="20">
        <v>976</v>
      </c>
      <c r="D2960" t="s">
        <v>6765</v>
      </c>
      <c r="E2960" s="10" t="s">
        <v>4241</v>
      </c>
      <c r="F2960" s="10" t="s">
        <v>11342</v>
      </c>
    </row>
    <row r="2961" spans="1:6" x14ac:dyDescent="0.25">
      <c r="A2961" t="s">
        <v>3734</v>
      </c>
      <c r="B2961" t="s">
        <v>3123</v>
      </c>
      <c r="C2961" s="20">
        <v>2512</v>
      </c>
      <c r="D2961" t="s">
        <v>6766</v>
      </c>
      <c r="E2961" s="10" t="s">
        <v>8552</v>
      </c>
      <c r="F2961" s="10" t="s">
        <v>11343</v>
      </c>
    </row>
    <row r="2962" spans="1:6" x14ac:dyDescent="0.25">
      <c r="A2962" t="s">
        <v>2165</v>
      </c>
      <c r="B2962" t="s">
        <v>3123</v>
      </c>
      <c r="C2962" s="20">
        <v>1034</v>
      </c>
      <c r="D2962" t="s">
        <v>6767</v>
      </c>
      <c r="E2962" s="10" t="s">
        <v>8553</v>
      </c>
      <c r="F2962" s="10" t="s">
        <v>7281</v>
      </c>
    </row>
    <row r="2963" spans="1:6" x14ac:dyDescent="0.25">
      <c r="A2963" t="s">
        <v>2166</v>
      </c>
      <c r="B2963" t="s">
        <v>3123</v>
      </c>
      <c r="C2963" s="20">
        <v>7281</v>
      </c>
      <c r="D2963" t="s">
        <v>6768</v>
      </c>
      <c r="E2963" s="10" t="s">
        <v>8554</v>
      </c>
      <c r="F2963" s="10" t="s">
        <v>11344</v>
      </c>
    </row>
    <row r="2964" spans="1:6" x14ac:dyDescent="0.25">
      <c r="A2964" t="s">
        <v>3735</v>
      </c>
      <c r="B2964" t="s">
        <v>3123</v>
      </c>
      <c r="C2964" s="20">
        <v>1869</v>
      </c>
      <c r="D2964" t="s">
        <v>6769</v>
      </c>
      <c r="E2964" s="10" t="s">
        <v>6733</v>
      </c>
      <c r="F2964" s="10" t="s">
        <v>11345</v>
      </c>
    </row>
    <row r="2965" spans="1:6" x14ac:dyDescent="0.25">
      <c r="A2965" t="s">
        <v>2167</v>
      </c>
      <c r="B2965" t="s">
        <v>3124</v>
      </c>
      <c r="C2965" s="20">
        <v>130</v>
      </c>
      <c r="D2965" t="s">
        <v>6770</v>
      </c>
      <c r="E2965" s="10" t="s">
        <v>4241</v>
      </c>
      <c r="F2965" s="10" t="s">
        <v>11346</v>
      </c>
    </row>
    <row r="2966" spans="1:6" x14ac:dyDescent="0.25">
      <c r="A2966" t="s">
        <v>2168</v>
      </c>
      <c r="B2966" t="s">
        <v>3123</v>
      </c>
      <c r="C2966" s="20">
        <v>9695</v>
      </c>
      <c r="D2966" t="s">
        <v>6147</v>
      </c>
      <c r="E2966" s="10" t="s">
        <v>8041</v>
      </c>
      <c r="F2966" s="10" t="s">
        <v>11347</v>
      </c>
    </row>
    <row r="2967" spans="1:6" x14ac:dyDescent="0.25">
      <c r="A2967" t="s">
        <v>2169</v>
      </c>
      <c r="B2967" t="s">
        <v>3123</v>
      </c>
      <c r="C2967" s="20">
        <v>1921</v>
      </c>
      <c r="D2967" t="s">
        <v>6771</v>
      </c>
      <c r="E2967" s="10" t="s">
        <v>4241</v>
      </c>
      <c r="F2967" s="10" t="s">
        <v>11348</v>
      </c>
    </row>
    <row r="2968" spans="1:6" x14ac:dyDescent="0.25">
      <c r="A2968" t="s">
        <v>2170</v>
      </c>
      <c r="B2968" t="s">
        <v>3124</v>
      </c>
      <c r="C2968" s="20">
        <v>28</v>
      </c>
      <c r="D2968" t="s">
        <v>6772</v>
      </c>
      <c r="E2968" s="10" t="s">
        <v>4241</v>
      </c>
      <c r="F2968" s="10" t="s">
        <v>11349</v>
      </c>
    </row>
    <row r="2969" spans="1:6" x14ac:dyDescent="0.25">
      <c r="A2969" t="s">
        <v>2171</v>
      </c>
      <c r="B2969" t="s">
        <v>3124</v>
      </c>
      <c r="C2969" s="20">
        <v>1788</v>
      </c>
      <c r="D2969" t="s">
        <v>6773</v>
      </c>
      <c r="E2969" s="10" t="s">
        <v>4241</v>
      </c>
      <c r="F2969" s="10" t="s">
        <v>9040</v>
      </c>
    </row>
    <row r="2970" spans="1:6" x14ac:dyDescent="0.25">
      <c r="A2970" t="s">
        <v>2172</v>
      </c>
      <c r="B2970" t="s">
        <v>3124</v>
      </c>
      <c r="C2970" s="20">
        <v>122</v>
      </c>
      <c r="D2970" t="s">
        <v>6774</v>
      </c>
      <c r="E2970" s="10" t="s">
        <v>4241</v>
      </c>
      <c r="F2970" s="10" t="s">
        <v>11350</v>
      </c>
    </row>
    <row r="2971" spans="1:6" x14ac:dyDescent="0.25">
      <c r="A2971" t="s">
        <v>2173</v>
      </c>
      <c r="B2971" t="s">
        <v>3123</v>
      </c>
      <c r="C2971" s="20">
        <v>1823</v>
      </c>
      <c r="D2971" t="s">
        <v>6776</v>
      </c>
      <c r="E2971" s="10" t="s">
        <v>4292</v>
      </c>
      <c r="F2971" s="10" t="s">
        <v>11352</v>
      </c>
    </row>
    <row r="2972" spans="1:6" x14ac:dyDescent="0.25">
      <c r="A2972" t="s">
        <v>2173</v>
      </c>
      <c r="B2972" t="s">
        <v>3123</v>
      </c>
      <c r="C2972" s="20">
        <v>1131</v>
      </c>
      <c r="D2972" t="s">
        <v>6775</v>
      </c>
      <c r="E2972" s="10" t="s">
        <v>8555</v>
      </c>
      <c r="F2972" s="10" t="s">
        <v>11351</v>
      </c>
    </row>
    <row r="2973" spans="1:6" x14ac:dyDescent="0.25">
      <c r="A2973" t="s">
        <v>2174</v>
      </c>
      <c r="B2973" t="s">
        <v>3123</v>
      </c>
      <c r="C2973" s="20">
        <v>1226</v>
      </c>
      <c r="D2973" t="s">
        <v>6777</v>
      </c>
      <c r="E2973" s="10" t="s">
        <v>7557</v>
      </c>
      <c r="F2973" s="10" t="s">
        <v>11353</v>
      </c>
    </row>
    <row r="2974" spans="1:6" x14ac:dyDescent="0.25">
      <c r="A2974" t="s">
        <v>2175</v>
      </c>
      <c r="B2974" t="s">
        <v>3123</v>
      </c>
      <c r="C2974" s="20">
        <v>11404</v>
      </c>
      <c r="D2974" t="s">
        <v>6778</v>
      </c>
      <c r="E2974" s="10" t="s">
        <v>4313</v>
      </c>
      <c r="F2974" s="10" t="s">
        <v>9616</v>
      </c>
    </row>
    <row r="2975" spans="1:6" x14ac:dyDescent="0.25">
      <c r="A2975" t="s">
        <v>2176</v>
      </c>
      <c r="B2975" t="s">
        <v>3123</v>
      </c>
      <c r="C2975" s="20">
        <v>3076</v>
      </c>
      <c r="D2975" t="s">
        <v>6414</v>
      </c>
      <c r="E2975" s="10" t="s">
        <v>8556</v>
      </c>
      <c r="F2975" s="10" t="s">
        <v>11354</v>
      </c>
    </row>
    <row r="2976" spans="1:6" x14ac:dyDescent="0.25">
      <c r="A2976" t="s">
        <v>3736</v>
      </c>
      <c r="B2976" t="s">
        <v>3124</v>
      </c>
      <c r="C2976" s="20">
        <v>53</v>
      </c>
      <c r="D2976" t="s">
        <v>5928</v>
      </c>
      <c r="E2976" s="10" t="s">
        <v>4241</v>
      </c>
      <c r="F2976" s="10" t="s">
        <v>6425</v>
      </c>
    </row>
    <row r="2977" spans="1:6" x14ac:dyDescent="0.25">
      <c r="A2977" t="s">
        <v>2177</v>
      </c>
      <c r="B2977" t="s">
        <v>3123</v>
      </c>
      <c r="C2977" s="20">
        <v>1175</v>
      </c>
      <c r="D2977" t="s">
        <v>4313</v>
      </c>
      <c r="E2977" s="10" t="s">
        <v>8203</v>
      </c>
      <c r="F2977" s="10" t="s">
        <v>11355</v>
      </c>
    </row>
    <row r="2978" spans="1:6" x14ac:dyDescent="0.25">
      <c r="A2978" t="s">
        <v>3737</v>
      </c>
      <c r="B2978" t="s">
        <v>3123</v>
      </c>
      <c r="C2978" s="20">
        <v>139</v>
      </c>
      <c r="D2978" t="s">
        <v>6779</v>
      </c>
      <c r="E2978" s="10" t="s">
        <v>8557</v>
      </c>
      <c r="F2978" s="10" t="s">
        <v>11356</v>
      </c>
    </row>
    <row r="2979" spans="1:6" x14ac:dyDescent="0.25">
      <c r="A2979" t="s">
        <v>2178</v>
      </c>
      <c r="B2979" t="s">
        <v>3124</v>
      </c>
      <c r="C2979" s="20">
        <v>3944</v>
      </c>
      <c r="D2979" t="s">
        <v>6780</v>
      </c>
      <c r="E2979" s="10" t="s">
        <v>4241</v>
      </c>
      <c r="F2979" s="10" t="s">
        <v>5896</v>
      </c>
    </row>
    <row r="2980" spans="1:6" x14ac:dyDescent="0.25">
      <c r="A2980" t="s">
        <v>2179</v>
      </c>
      <c r="B2980" t="s">
        <v>3124</v>
      </c>
      <c r="C2980" s="20">
        <v>2794</v>
      </c>
      <c r="D2980" t="s">
        <v>6781</v>
      </c>
      <c r="E2980" s="10" t="s">
        <v>4241</v>
      </c>
      <c r="F2980" s="10" t="s">
        <v>11357</v>
      </c>
    </row>
    <row r="2981" spans="1:6" x14ac:dyDescent="0.25">
      <c r="A2981" t="s">
        <v>2180</v>
      </c>
      <c r="B2981" t="s">
        <v>3123</v>
      </c>
      <c r="C2981" s="20">
        <v>3870</v>
      </c>
      <c r="D2981" t="s">
        <v>6782</v>
      </c>
      <c r="E2981" s="10" t="s">
        <v>4677</v>
      </c>
      <c r="F2981" s="10" t="s">
        <v>9625</v>
      </c>
    </row>
    <row r="2982" spans="1:6" x14ac:dyDescent="0.25">
      <c r="A2982" t="s">
        <v>2181</v>
      </c>
      <c r="B2982" t="s">
        <v>3123</v>
      </c>
      <c r="C2982" s="20">
        <v>1084</v>
      </c>
      <c r="D2982" t="s">
        <v>6783</v>
      </c>
      <c r="E2982" s="10" t="s">
        <v>8558</v>
      </c>
      <c r="F2982" s="10" t="s">
        <v>11358</v>
      </c>
    </row>
    <row r="2983" spans="1:6" x14ac:dyDescent="0.25">
      <c r="A2983" t="s">
        <v>2182</v>
      </c>
      <c r="B2983" t="s">
        <v>3124</v>
      </c>
      <c r="C2983" s="20">
        <v>682</v>
      </c>
      <c r="D2983" t="s">
        <v>6784</v>
      </c>
      <c r="E2983" s="10" t="s">
        <v>4241</v>
      </c>
      <c r="F2983" s="10" t="s">
        <v>11359</v>
      </c>
    </row>
    <row r="2984" spans="1:6" x14ac:dyDescent="0.25">
      <c r="A2984" t="s">
        <v>2183</v>
      </c>
      <c r="B2984" t="s">
        <v>3124</v>
      </c>
      <c r="C2984" s="20">
        <v>375</v>
      </c>
      <c r="D2984" t="s">
        <v>6046</v>
      </c>
      <c r="E2984" s="10" t="s">
        <v>4241</v>
      </c>
      <c r="F2984" s="10" t="s">
        <v>6316</v>
      </c>
    </row>
    <row r="2985" spans="1:6" x14ac:dyDescent="0.25">
      <c r="A2985" t="s">
        <v>2184</v>
      </c>
      <c r="B2985" t="s">
        <v>3124</v>
      </c>
      <c r="C2985" s="20">
        <v>952</v>
      </c>
      <c r="D2985" t="s">
        <v>6785</v>
      </c>
      <c r="E2985" s="10" t="s">
        <v>4241</v>
      </c>
      <c r="F2985" s="10" t="s">
        <v>11360</v>
      </c>
    </row>
    <row r="2986" spans="1:6" x14ac:dyDescent="0.25">
      <c r="A2986" t="s">
        <v>2185</v>
      </c>
      <c r="B2986" t="s">
        <v>3124</v>
      </c>
      <c r="C2986" s="20">
        <v>530</v>
      </c>
      <c r="D2986" t="s">
        <v>6786</v>
      </c>
      <c r="E2986" s="10" t="s">
        <v>4241</v>
      </c>
      <c r="F2986" s="10" t="s">
        <v>11361</v>
      </c>
    </row>
    <row r="2987" spans="1:6" x14ac:dyDescent="0.25">
      <c r="A2987" t="s">
        <v>2186</v>
      </c>
      <c r="B2987" t="s">
        <v>3123</v>
      </c>
      <c r="C2987" s="20">
        <v>8691</v>
      </c>
      <c r="D2987" t="s">
        <v>6787</v>
      </c>
      <c r="E2987" s="10" t="s">
        <v>8559</v>
      </c>
      <c r="F2987" s="10" t="s">
        <v>11362</v>
      </c>
    </row>
    <row r="2988" spans="1:6" x14ac:dyDescent="0.25">
      <c r="A2988" t="s">
        <v>2187</v>
      </c>
      <c r="B2988" t="s">
        <v>3123</v>
      </c>
      <c r="C2988" s="20">
        <v>3275</v>
      </c>
      <c r="D2988" t="s">
        <v>6788</v>
      </c>
      <c r="E2988" s="10" t="s">
        <v>8560</v>
      </c>
      <c r="F2988" s="10" t="s">
        <v>7659</v>
      </c>
    </row>
    <row r="2989" spans="1:6" x14ac:dyDescent="0.25">
      <c r="A2989" t="s">
        <v>2188</v>
      </c>
      <c r="B2989" t="s">
        <v>3123</v>
      </c>
      <c r="C2989" s="20">
        <v>16227</v>
      </c>
      <c r="D2989" t="s">
        <v>6615</v>
      </c>
      <c r="E2989" s="10" t="s">
        <v>8561</v>
      </c>
      <c r="F2989" s="10" t="s">
        <v>11363</v>
      </c>
    </row>
    <row r="2990" spans="1:6" x14ac:dyDescent="0.25">
      <c r="A2990" t="s">
        <v>2189</v>
      </c>
      <c r="B2990" t="s">
        <v>3123</v>
      </c>
      <c r="C2990" s="20">
        <v>12681</v>
      </c>
      <c r="D2990" t="s">
        <v>6789</v>
      </c>
      <c r="E2990" s="10" t="s">
        <v>5101</v>
      </c>
      <c r="F2990" s="10" t="s">
        <v>11364</v>
      </c>
    </row>
    <row r="2991" spans="1:6" x14ac:dyDescent="0.25">
      <c r="A2991" t="s">
        <v>4137</v>
      </c>
      <c r="B2991" t="s">
        <v>3123</v>
      </c>
      <c r="C2991" s="20"/>
      <c r="D2991" t="s">
        <v>12104</v>
      </c>
      <c r="E2991" s="10" t="s">
        <v>12104</v>
      </c>
      <c r="F2991" s="10" t="s">
        <v>12104</v>
      </c>
    </row>
    <row r="2992" spans="1:6" x14ac:dyDescent="0.25">
      <c r="A2992" t="s">
        <v>2190</v>
      </c>
      <c r="B2992" t="s">
        <v>3123</v>
      </c>
      <c r="C2992" s="20">
        <v>3995</v>
      </c>
      <c r="D2992" t="s">
        <v>6790</v>
      </c>
      <c r="E2992" s="10" t="s">
        <v>8562</v>
      </c>
      <c r="F2992" s="10" t="s">
        <v>9569</v>
      </c>
    </row>
    <row r="2993" spans="1:6" x14ac:dyDescent="0.25">
      <c r="A2993" t="s">
        <v>2191</v>
      </c>
      <c r="B2993" t="s">
        <v>3124</v>
      </c>
      <c r="C2993" s="20">
        <v>10559</v>
      </c>
      <c r="D2993" t="s">
        <v>6791</v>
      </c>
      <c r="E2993" s="10" t="s">
        <v>4241</v>
      </c>
      <c r="F2993" s="10" t="s">
        <v>11365</v>
      </c>
    </row>
    <row r="2994" spans="1:6" x14ac:dyDescent="0.25">
      <c r="A2994" t="s">
        <v>2192</v>
      </c>
      <c r="B2994" t="s">
        <v>3124</v>
      </c>
      <c r="C2994" s="20">
        <v>2175</v>
      </c>
      <c r="D2994" t="s">
        <v>6792</v>
      </c>
      <c r="E2994" s="10" t="s">
        <v>4241</v>
      </c>
      <c r="F2994" s="10" t="s">
        <v>10650</v>
      </c>
    </row>
    <row r="2995" spans="1:6" x14ac:dyDescent="0.25">
      <c r="A2995" t="s">
        <v>2193</v>
      </c>
      <c r="B2995" t="s">
        <v>3124</v>
      </c>
      <c r="C2995" s="20">
        <v>50713</v>
      </c>
      <c r="D2995" t="s">
        <v>4281</v>
      </c>
      <c r="E2995" s="10" t="s">
        <v>4241</v>
      </c>
      <c r="F2995" s="10" t="s">
        <v>11366</v>
      </c>
    </row>
    <row r="2996" spans="1:6" x14ac:dyDescent="0.25">
      <c r="A2996" t="s">
        <v>3738</v>
      </c>
      <c r="B2996" t="s">
        <v>3123</v>
      </c>
      <c r="C2996" s="20">
        <v>531</v>
      </c>
      <c r="D2996" t="s">
        <v>6793</v>
      </c>
      <c r="E2996" s="10" t="s">
        <v>4241</v>
      </c>
      <c r="F2996" s="10" t="s">
        <v>11367</v>
      </c>
    </row>
    <row r="2997" spans="1:6" x14ac:dyDescent="0.25">
      <c r="A2997" t="s">
        <v>2194</v>
      </c>
      <c r="B2997" t="s">
        <v>3123</v>
      </c>
      <c r="C2997" s="20">
        <v>4465</v>
      </c>
      <c r="D2997" t="s">
        <v>6794</v>
      </c>
      <c r="E2997" s="10" t="s">
        <v>8563</v>
      </c>
      <c r="F2997" s="10" t="s">
        <v>10180</v>
      </c>
    </row>
    <row r="2998" spans="1:6" x14ac:dyDescent="0.25">
      <c r="A2998" t="s">
        <v>3739</v>
      </c>
      <c r="B2998" t="s">
        <v>3123</v>
      </c>
      <c r="C2998" s="20">
        <v>2496</v>
      </c>
      <c r="D2998" t="s">
        <v>6795</v>
      </c>
      <c r="E2998" s="10" t="s">
        <v>8564</v>
      </c>
      <c r="F2998" s="10" t="s">
        <v>11368</v>
      </c>
    </row>
    <row r="2999" spans="1:6" x14ac:dyDescent="0.25">
      <c r="A2999" t="s">
        <v>2195</v>
      </c>
      <c r="B2999" t="s">
        <v>3123</v>
      </c>
      <c r="C2999" s="20">
        <v>1701</v>
      </c>
      <c r="D2999" t="s">
        <v>6796</v>
      </c>
      <c r="E2999" s="10" t="s">
        <v>6977</v>
      </c>
      <c r="F2999" s="10" t="s">
        <v>11369</v>
      </c>
    </row>
    <row r="3000" spans="1:6" x14ac:dyDescent="0.25">
      <c r="A3000" t="s">
        <v>3740</v>
      </c>
      <c r="B3000" t="s">
        <v>3123</v>
      </c>
      <c r="C3000" s="20">
        <v>3897</v>
      </c>
      <c r="D3000" t="s">
        <v>6797</v>
      </c>
      <c r="E3000" s="10" t="s">
        <v>8565</v>
      </c>
      <c r="F3000" s="10" t="s">
        <v>4252</v>
      </c>
    </row>
    <row r="3001" spans="1:6" x14ac:dyDescent="0.25">
      <c r="A3001" t="s">
        <v>3741</v>
      </c>
      <c r="B3001" t="s">
        <v>3123</v>
      </c>
      <c r="C3001" s="20">
        <v>620</v>
      </c>
      <c r="D3001" t="s">
        <v>6798</v>
      </c>
      <c r="E3001" s="10" t="s">
        <v>8566</v>
      </c>
      <c r="F3001" s="10" t="s">
        <v>11370</v>
      </c>
    </row>
    <row r="3002" spans="1:6" x14ac:dyDescent="0.25">
      <c r="A3002" t="s">
        <v>2196</v>
      </c>
      <c r="B3002" t="s">
        <v>3123</v>
      </c>
      <c r="C3002" s="20">
        <v>6333</v>
      </c>
      <c r="D3002" t="s">
        <v>5811</v>
      </c>
      <c r="E3002" s="10" t="s">
        <v>8567</v>
      </c>
      <c r="F3002" s="10" t="s">
        <v>11371</v>
      </c>
    </row>
    <row r="3003" spans="1:6" x14ac:dyDescent="0.25">
      <c r="A3003" t="s">
        <v>2197</v>
      </c>
      <c r="B3003" t="s">
        <v>3123</v>
      </c>
      <c r="C3003" s="20">
        <v>2140</v>
      </c>
      <c r="D3003" t="s">
        <v>6799</v>
      </c>
      <c r="E3003" s="10" t="s">
        <v>8568</v>
      </c>
      <c r="F3003" s="10" t="s">
        <v>10006</v>
      </c>
    </row>
    <row r="3004" spans="1:6" x14ac:dyDescent="0.25">
      <c r="A3004" t="s">
        <v>2198</v>
      </c>
      <c r="B3004" t="s">
        <v>3123</v>
      </c>
      <c r="C3004" s="20">
        <v>2277</v>
      </c>
      <c r="D3004" t="s">
        <v>6800</v>
      </c>
      <c r="E3004" s="10" t="s">
        <v>8569</v>
      </c>
      <c r="F3004" s="10" t="s">
        <v>9790</v>
      </c>
    </row>
    <row r="3005" spans="1:6" x14ac:dyDescent="0.25">
      <c r="A3005" t="s">
        <v>4138</v>
      </c>
      <c r="B3005" t="s">
        <v>3123</v>
      </c>
      <c r="C3005" s="20"/>
      <c r="D3005" t="s">
        <v>12104</v>
      </c>
      <c r="E3005" s="10" t="s">
        <v>12104</v>
      </c>
      <c r="F3005" s="10" t="s">
        <v>12104</v>
      </c>
    </row>
    <row r="3006" spans="1:6" x14ac:dyDescent="0.25">
      <c r="A3006" t="s">
        <v>2199</v>
      </c>
      <c r="B3006" t="s">
        <v>3123</v>
      </c>
      <c r="C3006" s="20">
        <v>7275</v>
      </c>
      <c r="D3006" t="s">
        <v>6801</v>
      </c>
      <c r="E3006" s="10" t="s">
        <v>8570</v>
      </c>
      <c r="F3006" s="10" t="s">
        <v>11372</v>
      </c>
    </row>
    <row r="3007" spans="1:6" x14ac:dyDescent="0.25">
      <c r="A3007" t="s">
        <v>2200</v>
      </c>
      <c r="B3007" t="s">
        <v>3124</v>
      </c>
      <c r="C3007" s="20">
        <v>438</v>
      </c>
      <c r="D3007" t="s">
        <v>5570</v>
      </c>
      <c r="E3007" s="10" t="s">
        <v>4241</v>
      </c>
      <c r="F3007" s="10" t="s">
        <v>9657</v>
      </c>
    </row>
    <row r="3008" spans="1:6" x14ac:dyDescent="0.25">
      <c r="A3008" t="s">
        <v>2201</v>
      </c>
      <c r="B3008" t="s">
        <v>3124</v>
      </c>
      <c r="C3008" s="20">
        <v>546</v>
      </c>
      <c r="D3008" t="s">
        <v>6802</v>
      </c>
      <c r="E3008" s="10" t="s">
        <v>4241</v>
      </c>
      <c r="F3008" s="10" t="s">
        <v>11373</v>
      </c>
    </row>
    <row r="3009" spans="1:6" x14ac:dyDescent="0.25">
      <c r="A3009" t="s">
        <v>2202</v>
      </c>
      <c r="B3009" t="s">
        <v>3124</v>
      </c>
      <c r="C3009" s="20">
        <v>1656</v>
      </c>
      <c r="D3009" t="s">
        <v>6803</v>
      </c>
      <c r="E3009" s="10" t="s">
        <v>4241</v>
      </c>
      <c r="F3009" s="10" t="s">
        <v>11374</v>
      </c>
    </row>
    <row r="3010" spans="1:6" x14ac:dyDescent="0.25">
      <c r="A3010" t="s">
        <v>2203</v>
      </c>
      <c r="B3010" t="s">
        <v>3123</v>
      </c>
      <c r="C3010" s="20">
        <v>1259</v>
      </c>
      <c r="D3010" t="s">
        <v>6804</v>
      </c>
      <c r="E3010" s="10" t="s">
        <v>5665</v>
      </c>
      <c r="F3010" s="10" t="s">
        <v>11375</v>
      </c>
    </row>
    <row r="3011" spans="1:6" x14ac:dyDescent="0.25">
      <c r="A3011" t="s">
        <v>3742</v>
      </c>
      <c r="B3011" t="s">
        <v>3123</v>
      </c>
      <c r="C3011" s="20">
        <v>118</v>
      </c>
      <c r="D3011" t="s">
        <v>6805</v>
      </c>
      <c r="E3011" s="10" t="s">
        <v>4241</v>
      </c>
      <c r="F3011" s="10" t="s">
        <v>11376</v>
      </c>
    </row>
    <row r="3012" spans="1:6" x14ac:dyDescent="0.25">
      <c r="A3012" t="s">
        <v>3743</v>
      </c>
      <c r="B3012" t="s">
        <v>3123</v>
      </c>
      <c r="C3012" s="20">
        <v>29</v>
      </c>
      <c r="D3012" t="s">
        <v>6806</v>
      </c>
      <c r="E3012" s="10" t="s">
        <v>4241</v>
      </c>
      <c r="F3012" s="10" t="s">
        <v>8417</v>
      </c>
    </row>
    <row r="3013" spans="1:6" x14ac:dyDescent="0.25">
      <c r="A3013" t="s">
        <v>2204</v>
      </c>
      <c r="B3013" t="s">
        <v>3123</v>
      </c>
      <c r="C3013" s="20">
        <v>2798</v>
      </c>
      <c r="D3013" t="s">
        <v>6807</v>
      </c>
      <c r="E3013" s="10" t="s">
        <v>8571</v>
      </c>
      <c r="F3013" s="10" t="s">
        <v>5822</v>
      </c>
    </row>
    <row r="3014" spans="1:6" x14ac:dyDescent="0.25">
      <c r="A3014" t="s">
        <v>2205</v>
      </c>
      <c r="B3014" t="s">
        <v>3124</v>
      </c>
      <c r="C3014" s="20">
        <v>3381</v>
      </c>
      <c r="D3014" t="s">
        <v>6808</v>
      </c>
      <c r="E3014" s="10" t="s">
        <v>4241</v>
      </c>
      <c r="F3014" s="10" t="s">
        <v>8770</v>
      </c>
    </row>
    <row r="3015" spans="1:6" x14ac:dyDescent="0.25">
      <c r="A3015" t="s">
        <v>2206</v>
      </c>
      <c r="B3015" t="s">
        <v>3124</v>
      </c>
      <c r="C3015" s="20">
        <v>437</v>
      </c>
      <c r="D3015" t="s">
        <v>6809</v>
      </c>
      <c r="E3015" s="10" t="s">
        <v>4241</v>
      </c>
      <c r="F3015" s="10" t="s">
        <v>11377</v>
      </c>
    </row>
    <row r="3016" spans="1:6" x14ac:dyDescent="0.25">
      <c r="A3016" t="s">
        <v>4139</v>
      </c>
      <c r="B3016" t="s">
        <v>3123</v>
      </c>
      <c r="C3016" s="20">
        <v>92</v>
      </c>
      <c r="D3016" t="s">
        <v>12104</v>
      </c>
      <c r="E3016" s="10" t="s">
        <v>12104</v>
      </c>
      <c r="F3016" s="10" t="s">
        <v>12104</v>
      </c>
    </row>
    <row r="3017" spans="1:6" x14ac:dyDescent="0.25">
      <c r="A3017" t="s">
        <v>2207</v>
      </c>
      <c r="B3017" t="s">
        <v>3123</v>
      </c>
      <c r="C3017" s="20">
        <v>3653</v>
      </c>
      <c r="D3017" t="s">
        <v>6810</v>
      </c>
      <c r="E3017" s="10" t="s">
        <v>5015</v>
      </c>
      <c r="F3017" s="10" t="s">
        <v>11378</v>
      </c>
    </row>
    <row r="3018" spans="1:6" x14ac:dyDescent="0.25">
      <c r="A3018" t="s">
        <v>2208</v>
      </c>
      <c r="B3018" t="s">
        <v>3123</v>
      </c>
      <c r="C3018" s="20">
        <v>1288</v>
      </c>
      <c r="D3018" t="s">
        <v>6811</v>
      </c>
      <c r="E3018" s="10" t="s">
        <v>8572</v>
      </c>
      <c r="F3018" s="10" t="s">
        <v>11379</v>
      </c>
    </row>
    <row r="3019" spans="1:6" x14ac:dyDescent="0.25">
      <c r="A3019" t="s">
        <v>4140</v>
      </c>
      <c r="B3019" t="s">
        <v>3123</v>
      </c>
      <c r="C3019" s="20">
        <v>156</v>
      </c>
      <c r="D3019" t="s">
        <v>12104</v>
      </c>
      <c r="E3019" s="10" t="s">
        <v>12104</v>
      </c>
      <c r="F3019" s="10" t="s">
        <v>12104</v>
      </c>
    </row>
    <row r="3020" spans="1:6" x14ac:dyDescent="0.25">
      <c r="A3020" t="s">
        <v>3744</v>
      </c>
      <c r="B3020" t="s">
        <v>3123</v>
      </c>
      <c r="C3020" s="20">
        <v>166</v>
      </c>
      <c r="D3020" t="s">
        <v>6812</v>
      </c>
      <c r="E3020" s="10" t="s">
        <v>8573</v>
      </c>
      <c r="F3020" s="10" t="s">
        <v>11380</v>
      </c>
    </row>
    <row r="3021" spans="1:6" x14ac:dyDescent="0.25">
      <c r="A3021" t="s">
        <v>2209</v>
      </c>
      <c r="B3021" t="s">
        <v>3123</v>
      </c>
      <c r="C3021" s="20">
        <v>167</v>
      </c>
      <c r="D3021" t="s">
        <v>6813</v>
      </c>
      <c r="E3021" s="10" t="s">
        <v>8574</v>
      </c>
      <c r="F3021" s="10" t="s">
        <v>11381</v>
      </c>
    </row>
    <row r="3022" spans="1:6" x14ac:dyDescent="0.25">
      <c r="A3022" t="s">
        <v>2210</v>
      </c>
      <c r="B3022" t="s">
        <v>3123</v>
      </c>
      <c r="C3022" s="20">
        <v>6161</v>
      </c>
      <c r="D3022" t="s">
        <v>6814</v>
      </c>
      <c r="E3022" s="10" t="s">
        <v>8575</v>
      </c>
      <c r="F3022" s="10" t="s">
        <v>11382</v>
      </c>
    </row>
    <row r="3023" spans="1:6" x14ac:dyDescent="0.25">
      <c r="A3023" t="s">
        <v>2211</v>
      </c>
      <c r="B3023" t="s">
        <v>3123</v>
      </c>
      <c r="C3023" s="20">
        <v>3393</v>
      </c>
      <c r="D3023" t="s">
        <v>6558</v>
      </c>
      <c r="E3023" s="10" t="s">
        <v>8576</v>
      </c>
      <c r="F3023" s="10" t="s">
        <v>11383</v>
      </c>
    </row>
    <row r="3024" spans="1:6" x14ac:dyDescent="0.25">
      <c r="A3024" t="s">
        <v>2212</v>
      </c>
      <c r="B3024" t="s">
        <v>3123</v>
      </c>
      <c r="C3024" s="20">
        <v>1817</v>
      </c>
      <c r="D3024" t="s">
        <v>6815</v>
      </c>
      <c r="E3024" s="10" t="s">
        <v>8577</v>
      </c>
      <c r="F3024" s="10" t="s">
        <v>11384</v>
      </c>
    </row>
    <row r="3025" spans="1:6" x14ac:dyDescent="0.25">
      <c r="A3025" t="s">
        <v>2213</v>
      </c>
      <c r="B3025" t="s">
        <v>3123</v>
      </c>
      <c r="C3025" s="20">
        <v>1470</v>
      </c>
      <c r="D3025" t="s">
        <v>5959</v>
      </c>
      <c r="E3025" s="10" t="s">
        <v>8578</v>
      </c>
      <c r="F3025" s="10" t="s">
        <v>11385</v>
      </c>
    </row>
    <row r="3026" spans="1:6" x14ac:dyDescent="0.25">
      <c r="A3026" t="s">
        <v>2214</v>
      </c>
      <c r="B3026" t="s">
        <v>3124</v>
      </c>
      <c r="C3026" s="20">
        <v>747</v>
      </c>
      <c r="D3026" t="s">
        <v>6816</v>
      </c>
      <c r="E3026" s="10" t="s">
        <v>4241</v>
      </c>
      <c r="F3026" s="10" t="s">
        <v>11386</v>
      </c>
    </row>
    <row r="3027" spans="1:6" x14ac:dyDescent="0.25">
      <c r="A3027" t="s">
        <v>2215</v>
      </c>
      <c r="B3027" t="s">
        <v>3124</v>
      </c>
      <c r="C3027" s="20">
        <v>1652</v>
      </c>
      <c r="D3027" t="s">
        <v>6817</v>
      </c>
      <c r="E3027" s="10" t="s">
        <v>4241</v>
      </c>
      <c r="F3027" s="10" t="s">
        <v>11387</v>
      </c>
    </row>
    <row r="3028" spans="1:6" x14ac:dyDescent="0.25">
      <c r="A3028" t="s">
        <v>2216</v>
      </c>
      <c r="B3028" t="s">
        <v>3124</v>
      </c>
      <c r="C3028" s="20">
        <v>143</v>
      </c>
      <c r="D3028" t="s">
        <v>6376</v>
      </c>
      <c r="E3028" s="10" t="s">
        <v>4241</v>
      </c>
      <c r="F3028" s="10" t="s">
        <v>11388</v>
      </c>
    </row>
    <row r="3029" spans="1:6" x14ac:dyDescent="0.25">
      <c r="A3029" t="s">
        <v>2217</v>
      </c>
      <c r="B3029" t="s">
        <v>3124</v>
      </c>
      <c r="C3029" s="20">
        <v>642</v>
      </c>
      <c r="D3029" t="s">
        <v>6818</v>
      </c>
      <c r="E3029" s="10" t="s">
        <v>4241</v>
      </c>
      <c r="F3029" s="10" t="s">
        <v>11389</v>
      </c>
    </row>
    <row r="3030" spans="1:6" x14ac:dyDescent="0.25">
      <c r="A3030" t="s">
        <v>2218</v>
      </c>
      <c r="B3030" t="s">
        <v>3123</v>
      </c>
      <c r="C3030" s="20">
        <v>12216</v>
      </c>
      <c r="D3030" t="s">
        <v>5028</v>
      </c>
      <c r="E3030" s="10" t="s">
        <v>8579</v>
      </c>
      <c r="F3030" s="10" t="s">
        <v>11391</v>
      </c>
    </row>
    <row r="3031" spans="1:6" x14ac:dyDescent="0.25">
      <c r="A3031" t="s">
        <v>2218</v>
      </c>
      <c r="B3031" t="s">
        <v>3124</v>
      </c>
      <c r="C3031" s="20">
        <v>1297</v>
      </c>
      <c r="D3031" t="s">
        <v>6819</v>
      </c>
      <c r="E3031" s="10" t="s">
        <v>4241</v>
      </c>
      <c r="F3031" s="10" t="s">
        <v>11390</v>
      </c>
    </row>
    <row r="3032" spans="1:6" x14ac:dyDescent="0.25">
      <c r="A3032" t="s">
        <v>2218</v>
      </c>
      <c r="B3032" t="s">
        <v>3124</v>
      </c>
      <c r="C3032" s="20">
        <v>171</v>
      </c>
      <c r="D3032" t="s">
        <v>6820</v>
      </c>
      <c r="E3032" s="10" t="s">
        <v>4241</v>
      </c>
      <c r="F3032" s="10" t="s">
        <v>10002</v>
      </c>
    </row>
    <row r="3033" spans="1:6" x14ac:dyDescent="0.25">
      <c r="A3033" t="s">
        <v>2219</v>
      </c>
      <c r="B3033" t="s">
        <v>3123</v>
      </c>
      <c r="C3033" s="20">
        <v>1866</v>
      </c>
      <c r="D3033" t="s">
        <v>6706</v>
      </c>
      <c r="E3033" s="10" t="s">
        <v>8581</v>
      </c>
      <c r="F3033" s="10" t="s">
        <v>11392</v>
      </c>
    </row>
    <row r="3034" spans="1:6" x14ac:dyDescent="0.25">
      <c r="A3034" t="s">
        <v>2219</v>
      </c>
      <c r="B3034" t="s">
        <v>3123</v>
      </c>
      <c r="C3034" s="20">
        <v>1153</v>
      </c>
      <c r="D3034" t="s">
        <v>6197</v>
      </c>
      <c r="E3034" s="10" t="s">
        <v>8580</v>
      </c>
      <c r="F3034" s="10" t="s">
        <v>7384</v>
      </c>
    </row>
    <row r="3035" spans="1:6" x14ac:dyDescent="0.25">
      <c r="A3035" t="s">
        <v>2220</v>
      </c>
      <c r="B3035" t="s">
        <v>3123</v>
      </c>
      <c r="C3035" s="20">
        <v>7645</v>
      </c>
      <c r="D3035" t="s">
        <v>6821</v>
      </c>
      <c r="E3035" s="10" t="s">
        <v>8582</v>
      </c>
      <c r="F3035" s="10" t="s">
        <v>8113</v>
      </c>
    </row>
    <row r="3036" spans="1:6" x14ac:dyDescent="0.25">
      <c r="A3036" t="s">
        <v>2221</v>
      </c>
      <c r="B3036" t="s">
        <v>3123</v>
      </c>
      <c r="C3036" s="20">
        <v>414</v>
      </c>
      <c r="D3036" t="s">
        <v>4782</v>
      </c>
      <c r="E3036" s="10" t="s">
        <v>4241</v>
      </c>
      <c r="F3036" s="10" t="s">
        <v>11393</v>
      </c>
    </row>
    <row r="3037" spans="1:6" x14ac:dyDescent="0.25">
      <c r="A3037" t="s">
        <v>2222</v>
      </c>
      <c r="B3037" t="s">
        <v>3124</v>
      </c>
      <c r="C3037" s="20">
        <v>924</v>
      </c>
      <c r="D3037" t="s">
        <v>6822</v>
      </c>
      <c r="E3037" s="10" t="s">
        <v>4241</v>
      </c>
      <c r="F3037" s="10" t="s">
        <v>11394</v>
      </c>
    </row>
    <row r="3038" spans="1:6" x14ac:dyDescent="0.25">
      <c r="A3038" t="s">
        <v>2223</v>
      </c>
      <c r="B3038" t="s">
        <v>3123</v>
      </c>
      <c r="C3038" s="20">
        <v>1571</v>
      </c>
      <c r="D3038" t="s">
        <v>6566</v>
      </c>
      <c r="E3038" s="10" t="s">
        <v>8583</v>
      </c>
      <c r="F3038" s="10" t="s">
        <v>10115</v>
      </c>
    </row>
    <row r="3039" spans="1:6" x14ac:dyDescent="0.25">
      <c r="A3039" t="s">
        <v>2224</v>
      </c>
      <c r="B3039" t="s">
        <v>3123</v>
      </c>
      <c r="C3039" s="20">
        <v>4609</v>
      </c>
      <c r="D3039" t="s">
        <v>6823</v>
      </c>
      <c r="E3039" s="10" t="s">
        <v>5364</v>
      </c>
      <c r="F3039" s="10" t="s">
        <v>9416</v>
      </c>
    </row>
    <row r="3040" spans="1:6" x14ac:dyDescent="0.25">
      <c r="A3040" t="s">
        <v>2225</v>
      </c>
      <c r="B3040" t="s">
        <v>3123</v>
      </c>
      <c r="C3040" s="20">
        <v>1376</v>
      </c>
      <c r="D3040" t="s">
        <v>6824</v>
      </c>
      <c r="E3040" s="10" t="s">
        <v>8584</v>
      </c>
      <c r="F3040" s="10" t="s">
        <v>11395</v>
      </c>
    </row>
    <row r="3041" spans="1:6" x14ac:dyDescent="0.25">
      <c r="A3041" t="s">
        <v>2226</v>
      </c>
      <c r="B3041" t="s">
        <v>3124</v>
      </c>
      <c r="C3041" s="20">
        <v>1530</v>
      </c>
      <c r="D3041" t="s">
        <v>6825</v>
      </c>
      <c r="E3041" s="10" t="s">
        <v>4241</v>
      </c>
      <c r="F3041" s="10" t="s">
        <v>11396</v>
      </c>
    </row>
    <row r="3042" spans="1:6" x14ac:dyDescent="0.25">
      <c r="A3042" t="s">
        <v>2227</v>
      </c>
      <c r="B3042" t="s">
        <v>3124</v>
      </c>
      <c r="C3042" s="20">
        <v>1784</v>
      </c>
      <c r="D3042" t="s">
        <v>6826</v>
      </c>
      <c r="E3042" s="10" t="s">
        <v>4241</v>
      </c>
      <c r="F3042" s="10" t="s">
        <v>11397</v>
      </c>
    </row>
    <row r="3043" spans="1:6" x14ac:dyDescent="0.25">
      <c r="A3043" t="s">
        <v>4141</v>
      </c>
      <c r="B3043" t="s">
        <v>3124</v>
      </c>
      <c r="C3043" s="20"/>
      <c r="D3043" t="s">
        <v>12104</v>
      </c>
      <c r="E3043" s="10" t="s">
        <v>12104</v>
      </c>
      <c r="F3043" s="10" t="s">
        <v>12104</v>
      </c>
    </row>
    <row r="3044" spans="1:6" x14ac:dyDescent="0.25">
      <c r="A3044" t="s">
        <v>2228</v>
      </c>
      <c r="B3044" t="s">
        <v>3123</v>
      </c>
      <c r="C3044" s="20">
        <v>3472</v>
      </c>
      <c r="D3044" t="s">
        <v>6827</v>
      </c>
      <c r="E3044" s="10" t="s">
        <v>8386</v>
      </c>
      <c r="F3044" s="10" t="s">
        <v>11398</v>
      </c>
    </row>
    <row r="3045" spans="1:6" x14ac:dyDescent="0.25">
      <c r="A3045" t="s">
        <v>2229</v>
      </c>
      <c r="B3045" t="s">
        <v>3124</v>
      </c>
      <c r="C3045" s="20">
        <v>778</v>
      </c>
      <c r="D3045" t="s">
        <v>4599</v>
      </c>
      <c r="E3045" s="10" t="s">
        <v>4241</v>
      </c>
      <c r="F3045" s="10" t="s">
        <v>11399</v>
      </c>
    </row>
    <row r="3046" spans="1:6" x14ac:dyDescent="0.25">
      <c r="A3046" t="s">
        <v>2230</v>
      </c>
      <c r="B3046" t="s">
        <v>3124</v>
      </c>
      <c r="C3046" s="20">
        <v>2235</v>
      </c>
      <c r="D3046" t="s">
        <v>6828</v>
      </c>
      <c r="E3046" s="10" t="s">
        <v>4241</v>
      </c>
      <c r="F3046" s="10" t="s">
        <v>11400</v>
      </c>
    </row>
    <row r="3047" spans="1:6" x14ac:dyDescent="0.25">
      <c r="A3047" t="s">
        <v>2231</v>
      </c>
      <c r="B3047" t="s">
        <v>3124</v>
      </c>
      <c r="C3047" s="20">
        <v>52</v>
      </c>
      <c r="D3047" t="s">
        <v>6829</v>
      </c>
      <c r="E3047" s="10" t="s">
        <v>4241</v>
      </c>
      <c r="F3047" s="10" t="s">
        <v>11401</v>
      </c>
    </row>
    <row r="3048" spans="1:6" x14ac:dyDescent="0.25">
      <c r="A3048" t="s">
        <v>2232</v>
      </c>
      <c r="B3048" t="s">
        <v>3123</v>
      </c>
      <c r="C3048" s="20">
        <v>6772</v>
      </c>
      <c r="D3048" t="s">
        <v>6830</v>
      </c>
      <c r="E3048" s="10" t="s">
        <v>8585</v>
      </c>
      <c r="F3048" s="10" t="s">
        <v>11402</v>
      </c>
    </row>
    <row r="3049" spans="1:6" x14ac:dyDescent="0.25">
      <c r="A3049" t="s">
        <v>2233</v>
      </c>
      <c r="B3049" t="s">
        <v>3123</v>
      </c>
      <c r="C3049" s="20">
        <v>4788</v>
      </c>
      <c r="D3049" t="s">
        <v>6831</v>
      </c>
      <c r="E3049" s="10" t="s">
        <v>8586</v>
      </c>
      <c r="F3049" s="10" t="s">
        <v>11403</v>
      </c>
    </row>
    <row r="3050" spans="1:6" x14ac:dyDescent="0.25">
      <c r="A3050" t="s">
        <v>2234</v>
      </c>
      <c r="B3050" t="s">
        <v>3123</v>
      </c>
      <c r="C3050" s="20">
        <v>973</v>
      </c>
      <c r="D3050" t="s">
        <v>6832</v>
      </c>
      <c r="E3050" s="10" t="s">
        <v>8587</v>
      </c>
      <c r="F3050" s="10" t="s">
        <v>10318</v>
      </c>
    </row>
    <row r="3051" spans="1:6" x14ac:dyDescent="0.25">
      <c r="A3051" t="s">
        <v>2235</v>
      </c>
      <c r="B3051" t="s">
        <v>3124</v>
      </c>
      <c r="C3051" s="20">
        <v>3082</v>
      </c>
      <c r="D3051" t="s">
        <v>5819</v>
      </c>
      <c r="E3051" s="10" t="s">
        <v>4241</v>
      </c>
      <c r="F3051" s="10" t="s">
        <v>11404</v>
      </c>
    </row>
    <row r="3052" spans="1:6" x14ac:dyDescent="0.25">
      <c r="A3052" t="s">
        <v>2236</v>
      </c>
      <c r="B3052" t="s">
        <v>3124</v>
      </c>
      <c r="C3052" s="20">
        <v>1458</v>
      </c>
      <c r="D3052" t="s">
        <v>6833</v>
      </c>
      <c r="E3052" s="10" t="s">
        <v>4241</v>
      </c>
      <c r="F3052" s="10" t="s">
        <v>11405</v>
      </c>
    </row>
    <row r="3053" spans="1:6" x14ac:dyDescent="0.25">
      <c r="A3053" t="s">
        <v>2237</v>
      </c>
      <c r="B3053" t="s">
        <v>3124</v>
      </c>
      <c r="C3053" s="20">
        <v>3254</v>
      </c>
      <c r="D3053" t="s">
        <v>6834</v>
      </c>
      <c r="E3053" s="10" t="s">
        <v>4241</v>
      </c>
      <c r="F3053" s="10" t="s">
        <v>11406</v>
      </c>
    </row>
    <row r="3054" spans="1:6" x14ac:dyDescent="0.25">
      <c r="A3054" t="s">
        <v>3745</v>
      </c>
      <c r="B3054" t="s">
        <v>3124</v>
      </c>
      <c r="C3054" s="20">
        <v>1564</v>
      </c>
      <c r="D3054" t="s">
        <v>6835</v>
      </c>
      <c r="E3054" s="10" t="s">
        <v>4241</v>
      </c>
      <c r="F3054" s="10" t="s">
        <v>11407</v>
      </c>
    </row>
    <row r="3055" spans="1:6" x14ac:dyDescent="0.25">
      <c r="A3055" t="s">
        <v>2238</v>
      </c>
      <c r="B3055" t="s">
        <v>3123</v>
      </c>
      <c r="C3055" s="20">
        <v>4142</v>
      </c>
      <c r="D3055" t="s">
        <v>6761</v>
      </c>
      <c r="E3055" s="10" t="s">
        <v>8588</v>
      </c>
      <c r="F3055" s="10" t="s">
        <v>11408</v>
      </c>
    </row>
    <row r="3056" spans="1:6" x14ac:dyDescent="0.25">
      <c r="A3056" t="s">
        <v>2239</v>
      </c>
      <c r="B3056" t="s">
        <v>3124</v>
      </c>
      <c r="C3056" s="20">
        <v>35</v>
      </c>
      <c r="D3056" t="s">
        <v>6836</v>
      </c>
      <c r="E3056" s="10" t="s">
        <v>4241</v>
      </c>
      <c r="F3056" s="10" t="s">
        <v>11409</v>
      </c>
    </row>
    <row r="3057" spans="1:6" x14ac:dyDescent="0.25">
      <c r="A3057" t="s">
        <v>2240</v>
      </c>
      <c r="B3057" t="s">
        <v>3124</v>
      </c>
      <c r="C3057" s="20">
        <v>1940</v>
      </c>
      <c r="D3057" t="s">
        <v>6837</v>
      </c>
      <c r="E3057" s="10" t="s">
        <v>5003</v>
      </c>
      <c r="F3057" s="10" t="s">
        <v>11410</v>
      </c>
    </row>
    <row r="3058" spans="1:6" x14ac:dyDescent="0.25">
      <c r="A3058" t="s">
        <v>2241</v>
      </c>
      <c r="B3058" t="s">
        <v>3124</v>
      </c>
      <c r="C3058" s="20">
        <v>3990</v>
      </c>
      <c r="D3058" t="s">
        <v>6838</v>
      </c>
      <c r="E3058" s="10" t="s">
        <v>4241</v>
      </c>
      <c r="F3058" s="10" t="s">
        <v>11411</v>
      </c>
    </row>
    <row r="3059" spans="1:6" x14ac:dyDescent="0.25">
      <c r="A3059" t="s">
        <v>2242</v>
      </c>
      <c r="B3059" t="s">
        <v>3123</v>
      </c>
      <c r="C3059" s="20">
        <v>4807</v>
      </c>
      <c r="D3059" t="s">
        <v>6839</v>
      </c>
      <c r="E3059" s="10" t="s">
        <v>8589</v>
      </c>
      <c r="F3059" s="10" t="s">
        <v>11412</v>
      </c>
    </row>
    <row r="3060" spans="1:6" x14ac:dyDescent="0.25">
      <c r="A3060" t="s">
        <v>2243</v>
      </c>
      <c r="B3060" t="s">
        <v>3123</v>
      </c>
      <c r="C3060" s="20">
        <v>2451</v>
      </c>
      <c r="D3060" t="s">
        <v>6840</v>
      </c>
      <c r="E3060" s="10" t="s">
        <v>8590</v>
      </c>
      <c r="F3060" s="10" t="s">
        <v>7145</v>
      </c>
    </row>
    <row r="3061" spans="1:6" x14ac:dyDescent="0.25">
      <c r="A3061" t="s">
        <v>2244</v>
      </c>
      <c r="B3061" t="s">
        <v>3123</v>
      </c>
      <c r="C3061" s="20">
        <v>3373</v>
      </c>
      <c r="D3061" t="s">
        <v>6841</v>
      </c>
      <c r="E3061" s="10" t="s">
        <v>6004</v>
      </c>
      <c r="F3061" s="10" t="s">
        <v>9188</v>
      </c>
    </row>
    <row r="3062" spans="1:6" x14ac:dyDescent="0.25">
      <c r="A3062" t="s">
        <v>2245</v>
      </c>
      <c r="B3062" t="s">
        <v>3124</v>
      </c>
      <c r="C3062" s="20">
        <v>2492</v>
      </c>
      <c r="D3062" t="s">
        <v>6842</v>
      </c>
      <c r="E3062" s="10" t="s">
        <v>8591</v>
      </c>
      <c r="F3062" s="10" t="s">
        <v>11413</v>
      </c>
    </row>
    <row r="3063" spans="1:6" x14ac:dyDescent="0.25">
      <c r="A3063" t="s">
        <v>2246</v>
      </c>
      <c r="B3063" t="s">
        <v>3124</v>
      </c>
      <c r="C3063" s="20">
        <v>16</v>
      </c>
      <c r="D3063" t="s">
        <v>6493</v>
      </c>
      <c r="E3063" s="10" t="s">
        <v>4241</v>
      </c>
      <c r="F3063" s="10" t="s">
        <v>8287</v>
      </c>
    </row>
    <row r="3064" spans="1:6" x14ac:dyDescent="0.25">
      <c r="A3064" t="s">
        <v>2247</v>
      </c>
      <c r="B3064" t="s">
        <v>3124</v>
      </c>
      <c r="C3064" s="20">
        <v>117</v>
      </c>
      <c r="D3064" t="s">
        <v>6843</v>
      </c>
      <c r="E3064" s="10" t="s">
        <v>4241</v>
      </c>
      <c r="F3064" s="10" t="s">
        <v>11414</v>
      </c>
    </row>
    <row r="3065" spans="1:6" x14ac:dyDescent="0.25">
      <c r="A3065" t="s">
        <v>2248</v>
      </c>
      <c r="B3065" t="s">
        <v>3124</v>
      </c>
      <c r="C3065" s="20">
        <v>16349</v>
      </c>
      <c r="D3065" t="s">
        <v>6844</v>
      </c>
      <c r="E3065" s="10" t="s">
        <v>8592</v>
      </c>
      <c r="F3065" s="10" t="s">
        <v>11415</v>
      </c>
    </row>
    <row r="3066" spans="1:6" x14ac:dyDescent="0.25">
      <c r="A3066" t="s">
        <v>2249</v>
      </c>
      <c r="B3066" t="s">
        <v>3124</v>
      </c>
      <c r="C3066" s="20">
        <v>194</v>
      </c>
      <c r="D3066" t="s">
        <v>6450</v>
      </c>
      <c r="E3066" s="10" t="s">
        <v>4241</v>
      </c>
      <c r="F3066" s="10" t="s">
        <v>4388</v>
      </c>
    </row>
    <row r="3067" spans="1:6" x14ac:dyDescent="0.25">
      <c r="A3067" t="s">
        <v>2250</v>
      </c>
      <c r="B3067" t="s">
        <v>3124</v>
      </c>
      <c r="C3067" s="20">
        <v>248</v>
      </c>
      <c r="D3067" t="s">
        <v>6845</v>
      </c>
      <c r="E3067" s="10" t="s">
        <v>4241</v>
      </c>
      <c r="F3067" s="10" t="s">
        <v>11416</v>
      </c>
    </row>
    <row r="3068" spans="1:6" x14ac:dyDescent="0.25">
      <c r="A3068" t="s">
        <v>2251</v>
      </c>
      <c r="B3068" t="s">
        <v>3124</v>
      </c>
      <c r="C3068" s="20">
        <v>2455</v>
      </c>
      <c r="D3068" t="s">
        <v>6846</v>
      </c>
      <c r="E3068" s="10" t="s">
        <v>4241</v>
      </c>
      <c r="F3068" s="10" t="s">
        <v>11417</v>
      </c>
    </row>
    <row r="3069" spans="1:6" x14ac:dyDescent="0.25">
      <c r="A3069" t="s">
        <v>2252</v>
      </c>
      <c r="B3069" t="s">
        <v>3124</v>
      </c>
      <c r="C3069" s="20">
        <v>200</v>
      </c>
      <c r="D3069" t="s">
        <v>6847</v>
      </c>
      <c r="E3069" s="10" t="s">
        <v>4241</v>
      </c>
      <c r="F3069" s="10" t="s">
        <v>11418</v>
      </c>
    </row>
    <row r="3070" spans="1:6" x14ac:dyDescent="0.25">
      <c r="A3070" t="s">
        <v>3028</v>
      </c>
      <c r="B3070" t="s">
        <v>3124</v>
      </c>
      <c r="C3070" s="20">
        <v>193</v>
      </c>
      <c r="D3070" t="s">
        <v>6848</v>
      </c>
      <c r="E3070" s="10" t="s">
        <v>4241</v>
      </c>
      <c r="F3070" s="10" t="s">
        <v>11419</v>
      </c>
    </row>
    <row r="3071" spans="1:6" x14ac:dyDescent="0.25">
      <c r="A3071" t="s">
        <v>2253</v>
      </c>
      <c r="B3071" t="s">
        <v>3124</v>
      </c>
      <c r="C3071" s="20">
        <v>75</v>
      </c>
      <c r="D3071" t="s">
        <v>6849</v>
      </c>
      <c r="E3071" s="10" t="s">
        <v>4241</v>
      </c>
      <c r="F3071" s="10" t="s">
        <v>11420</v>
      </c>
    </row>
    <row r="3072" spans="1:6" x14ac:dyDescent="0.25">
      <c r="A3072" t="s">
        <v>2254</v>
      </c>
      <c r="B3072" t="s">
        <v>3123</v>
      </c>
      <c r="C3072" s="20">
        <v>1812</v>
      </c>
      <c r="D3072" t="s">
        <v>5330</v>
      </c>
      <c r="E3072" s="10" t="s">
        <v>8593</v>
      </c>
      <c r="F3072" s="10" t="s">
        <v>11421</v>
      </c>
    </row>
    <row r="3073" spans="1:6" x14ac:dyDescent="0.25">
      <c r="A3073" t="s">
        <v>2255</v>
      </c>
      <c r="B3073" t="s">
        <v>3124</v>
      </c>
      <c r="C3073" s="20">
        <v>3019</v>
      </c>
      <c r="D3073" t="s">
        <v>6850</v>
      </c>
      <c r="E3073" s="10" t="s">
        <v>4241</v>
      </c>
      <c r="F3073" s="10" t="s">
        <v>11422</v>
      </c>
    </row>
    <row r="3074" spans="1:6" x14ac:dyDescent="0.25">
      <c r="A3074" t="s">
        <v>2256</v>
      </c>
      <c r="B3074" t="s">
        <v>3123</v>
      </c>
      <c r="C3074" s="20">
        <v>20474</v>
      </c>
      <c r="D3074" t="s">
        <v>6851</v>
      </c>
      <c r="E3074" s="10" t="s">
        <v>8594</v>
      </c>
      <c r="F3074" s="10" t="s">
        <v>4561</v>
      </c>
    </row>
    <row r="3075" spans="1:6" x14ac:dyDescent="0.25">
      <c r="A3075" t="s">
        <v>3746</v>
      </c>
      <c r="B3075" t="s">
        <v>3123</v>
      </c>
      <c r="C3075" s="20">
        <v>7109</v>
      </c>
      <c r="D3075" t="s">
        <v>6852</v>
      </c>
      <c r="E3075" s="10" t="s">
        <v>8530</v>
      </c>
      <c r="F3075" s="10" t="s">
        <v>4561</v>
      </c>
    </row>
    <row r="3076" spans="1:6" x14ac:dyDescent="0.25">
      <c r="A3076" t="s">
        <v>2257</v>
      </c>
      <c r="B3076" t="s">
        <v>3124</v>
      </c>
      <c r="C3076" s="20">
        <v>2599</v>
      </c>
      <c r="D3076" t="s">
        <v>6853</v>
      </c>
      <c r="E3076" s="10" t="s">
        <v>4241</v>
      </c>
      <c r="F3076" s="10" t="s">
        <v>11423</v>
      </c>
    </row>
    <row r="3077" spans="1:6" x14ac:dyDescent="0.25">
      <c r="A3077" t="s">
        <v>2258</v>
      </c>
      <c r="B3077" t="s">
        <v>3124</v>
      </c>
      <c r="C3077" s="20">
        <v>455</v>
      </c>
      <c r="D3077" t="s">
        <v>6854</v>
      </c>
      <c r="E3077" s="10" t="s">
        <v>4241</v>
      </c>
      <c r="F3077" s="10" t="s">
        <v>11424</v>
      </c>
    </row>
    <row r="3078" spans="1:6" x14ac:dyDescent="0.25">
      <c r="A3078" t="s">
        <v>3747</v>
      </c>
      <c r="B3078" t="s">
        <v>3124</v>
      </c>
      <c r="C3078" s="20">
        <v>642</v>
      </c>
      <c r="D3078" t="s">
        <v>6855</v>
      </c>
      <c r="E3078" s="10" t="s">
        <v>4241</v>
      </c>
      <c r="F3078" s="10" t="s">
        <v>11425</v>
      </c>
    </row>
    <row r="3079" spans="1:6" x14ac:dyDescent="0.25">
      <c r="A3079" t="s">
        <v>2259</v>
      </c>
      <c r="B3079" t="s">
        <v>3124</v>
      </c>
      <c r="C3079" s="20">
        <v>588</v>
      </c>
      <c r="D3079" t="s">
        <v>6856</v>
      </c>
      <c r="E3079" s="10" t="s">
        <v>4241</v>
      </c>
      <c r="F3079" s="10" t="s">
        <v>11426</v>
      </c>
    </row>
    <row r="3080" spans="1:6" x14ac:dyDescent="0.25">
      <c r="A3080" t="s">
        <v>2260</v>
      </c>
      <c r="B3080" t="s">
        <v>3124</v>
      </c>
      <c r="C3080" s="20">
        <v>455</v>
      </c>
      <c r="D3080" t="s">
        <v>6858</v>
      </c>
      <c r="E3080" s="10" t="s">
        <v>4241</v>
      </c>
      <c r="F3080" s="10" t="s">
        <v>11428</v>
      </c>
    </row>
    <row r="3081" spans="1:6" x14ac:dyDescent="0.25">
      <c r="A3081" t="s">
        <v>2260</v>
      </c>
      <c r="B3081" t="s">
        <v>3124</v>
      </c>
      <c r="C3081" s="20">
        <v>508</v>
      </c>
      <c r="D3081" t="s">
        <v>6857</v>
      </c>
      <c r="E3081" s="10" t="s">
        <v>8595</v>
      </c>
      <c r="F3081" s="10" t="s">
        <v>11427</v>
      </c>
    </row>
    <row r="3082" spans="1:6" x14ac:dyDescent="0.25">
      <c r="A3082" t="s">
        <v>3748</v>
      </c>
      <c r="B3082" t="s">
        <v>3124</v>
      </c>
      <c r="C3082" s="20">
        <v>112</v>
      </c>
      <c r="D3082" t="s">
        <v>6859</v>
      </c>
      <c r="E3082" s="10" t="s">
        <v>4241</v>
      </c>
      <c r="F3082" s="10" t="s">
        <v>11429</v>
      </c>
    </row>
    <row r="3083" spans="1:6" x14ac:dyDescent="0.25">
      <c r="A3083" t="s">
        <v>3749</v>
      </c>
      <c r="B3083" t="s">
        <v>3124</v>
      </c>
      <c r="C3083" s="20">
        <v>4046</v>
      </c>
      <c r="D3083" t="s">
        <v>6860</v>
      </c>
      <c r="E3083" s="10" t="s">
        <v>8596</v>
      </c>
      <c r="F3083" s="10" t="s">
        <v>11430</v>
      </c>
    </row>
    <row r="3084" spans="1:6" x14ac:dyDescent="0.25">
      <c r="A3084" t="s">
        <v>3750</v>
      </c>
      <c r="B3084" t="s">
        <v>3124</v>
      </c>
      <c r="C3084" s="20">
        <v>1431</v>
      </c>
      <c r="D3084" t="s">
        <v>6861</v>
      </c>
      <c r="E3084" s="10" t="s">
        <v>4241</v>
      </c>
      <c r="F3084" s="10" t="s">
        <v>11431</v>
      </c>
    </row>
    <row r="3085" spans="1:6" x14ac:dyDescent="0.25">
      <c r="A3085" t="s">
        <v>3751</v>
      </c>
      <c r="B3085" t="s">
        <v>3124</v>
      </c>
      <c r="C3085" s="20">
        <v>3293</v>
      </c>
      <c r="D3085" t="s">
        <v>6862</v>
      </c>
      <c r="E3085" s="10" t="s">
        <v>4241</v>
      </c>
      <c r="F3085" s="10" t="s">
        <v>11432</v>
      </c>
    </row>
    <row r="3086" spans="1:6" x14ac:dyDescent="0.25">
      <c r="A3086" t="s">
        <v>2261</v>
      </c>
      <c r="B3086" t="s">
        <v>3124</v>
      </c>
      <c r="C3086" s="20">
        <v>1342</v>
      </c>
      <c r="D3086" t="s">
        <v>6863</v>
      </c>
      <c r="E3086" s="10" t="s">
        <v>8000</v>
      </c>
      <c r="F3086" s="10" t="s">
        <v>9927</v>
      </c>
    </row>
    <row r="3087" spans="1:6" x14ac:dyDescent="0.25">
      <c r="A3087" t="s">
        <v>2262</v>
      </c>
      <c r="B3087" t="s">
        <v>3124</v>
      </c>
      <c r="C3087" s="20">
        <v>15294</v>
      </c>
      <c r="D3087" t="s">
        <v>6864</v>
      </c>
      <c r="E3087" s="10" t="s">
        <v>4241</v>
      </c>
      <c r="F3087" s="10" t="s">
        <v>11433</v>
      </c>
    </row>
    <row r="3088" spans="1:6" x14ac:dyDescent="0.25">
      <c r="A3088" t="s">
        <v>2263</v>
      </c>
      <c r="B3088" t="s">
        <v>3123</v>
      </c>
      <c r="C3088" s="20">
        <v>2038</v>
      </c>
      <c r="D3088" t="s">
        <v>6096</v>
      </c>
      <c r="E3088" s="10" t="s">
        <v>8597</v>
      </c>
      <c r="F3088" s="10" t="s">
        <v>11434</v>
      </c>
    </row>
    <row r="3089" spans="1:6" x14ac:dyDescent="0.25">
      <c r="A3089" t="s">
        <v>2264</v>
      </c>
      <c r="B3089" t="s">
        <v>3123</v>
      </c>
      <c r="C3089" s="20">
        <v>6212</v>
      </c>
      <c r="D3089" t="s">
        <v>6814</v>
      </c>
      <c r="E3089" s="10" t="s">
        <v>7714</v>
      </c>
      <c r="F3089" s="10" t="s">
        <v>11435</v>
      </c>
    </row>
    <row r="3090" spans="1:6" x14ac:dyDescent="0.25">
      <c r="A3090" t="s">
        <v>3752</v>
      </c>
      <c r="B3090" t="s">
        <v>3124</v>
      </c>
      <c r="C3090" s="20">
        <v>71</v>
      </c>
      <c r="D3090" t="s">
        <v>6865</v>
      </c>
      <c r="E3090" s="10" t="s">
        <v>4241</v>
      </c>
      <c r="F3090" s="10" t="s">
        <v>11249</v>
      </c>
    </row>
    <row r="3091" spans="1:6" x14ac:dyDescent="0.25">
      <c r="A3091" t="s">
        <v>3753</v>
      </c>
      <c r="B3091" t="s">
        <v>3124</v>
      </c>
      <c r="C3091" s="20">
        <v>50</v>
      </c>
      <c r="D3091" t="s">
        <v>6866</v>
      </c>
      <c r="E3091" s="10" t="s">
        <v>4241</v>
      </c>
      <c r="F3091" s="10" t="s">
        <v>11436</v>
      </c>
    </row>
    <row r="3092" spans="1:6" x14ac:dyDescent="0.25">
      <c r="A3092" t="s">
        <v>4142</v>
      </c>
      <c r="B3092" t="s">
        <v>3123</v>
      </c>
      <c r="C3092" s="20"/>
      <c r="D3092" t="s">
        <v>12104</v>
      </c>
      <c r="E3092" s="10" t="s">
        <v>12104</v>
      </c>
      <c r="F3092" s="10" t="s">
        <v>12104</v>
      </c>
    </row>
    <row r="3093" spans="1:6" x14ac:dyDescent="0.25">
      <c r="A3093" t="s">
        <v>2265</v>
      </c>
      <c r="B3093" t="s">
        <v>3123</v>
      </c>
      <c r="C3093" s="20">
        <v>7475</v>
      </c>
      <c r="D3093" t="s">
        <v>6867</v>
      </c>
      <c r="E3093" s="10" t="s">
        <v>8598</v>
      </c>
      <c r="F3093" s="10" t="s">
        <v>11437</v>
      </c>
    </row>
    <row r="3094" spans="1:6" x14ac:dyDescent="0.25">
      <c r="A3094" t="s">
        <v>2266</v>
      </c>
      <c r="B3094" t="s">
        <v>3123</v>
      </c>
      <c r="C3094" s="20">
        <v>3182</v>
      </c>
      <c r="D3094" t="s">
        <v>6868</v>
      </c>
      <c r="E3094" s="10" t="s">
        <v>6115</v>
      </c>
      <c r="F3094" s="10" t="s">
        <v>11438</v>
      </c>
    </row>
    <row r="3095" spans="1:6" x14ac:dyDescent="0.25">
      <c r="A3095" t="s">
        <v>2267</v>
      </c>
      <c r="B3095" t="s">
        <v>3123</v>
      </c>
      <c r="C3095" s="20">
        <v>1343</v>
      </c>
      <c r="D3095" t="s">
        <v>6027</v>
      </c>
      <c r="E3095" s="10" t="s">
        <v>8599</v>
      </c>
      <c r="F3095" s="10" t="s">
        <v>11439</v>
      </c>
    </row>
    <row r="3096" spans="1:6" x14ac:dyDescent="0.25">
      <c r="A3096" t="s">
        <v>2268</v>
      </c>
      <c r="B3096" t="s">
        <v>3123</v>
      </c>
      <c r="C3096" s="20">
        <v>7348</v>
      </c>
      <c r="D3096" t="s">
        <v>6336</v>
      </c>
      <c r="E3096" s="10" t="s">
        <v>8600</v>
      </c>
      <c r="F3096" s="10" t="s">
        <v>11440</v>
      </c>
    </row>
    <row r="3097" spans="1:6" x14ac:dyDescent="0.25">
      <c r="A3097" t="s">
        <v>2269</v>
      </c>
      <c r="B3097" t="s">
        <v>3123</v>
      </c>
      <c r="C3097" s="20">
        <v>894</v>
      </c>
      <c r="D3097" t="s">
        <v>6869</v>
      </c>
      <c r="E3097" s="10" t="s">
        <v>8601</v>
      </c>
      <c r="F3097" s="10" t="s">
        <v>11441</v>
      </c>
    </row>
    <row r="3098" spans="1:6" x14ac:dyDescent="0.25">
      <c r="A3098" t="s">
        <v>2270</v>
      </c>
      <c r="B3098" t="s">
        <v>3123</v>
      </c>
      <c r="C3098" s="20">
        <v>11137</v>
      </c>
      <c r="D3098" t="s">
        <v>5495</v>
      </c>
      <c r="E3098" s="10" t="s">
        <v>8602</v>
      </c>
      <c r="F3098" s="10" t="s">
        <v>11442</v>
      </c>
    </row>
    <row r="3099" spans="1:6" x14ac:dyDescent="0.25">
      <c r="A3099" t="s">
        <v>2271</v>
      </c>
      <c r="B3099" t="s">
        <v>3124</v>
      </c>
      <c r="C3099" s="20">
        <v>814</v>
      </c>
      <c r="D3099" t="s">
        <v>6870</v>
      </c>
      <c r="E3099" s="10" t="s">
        <v>4241</v>
      </c>
      <c r="F3099" s="10" t="s">
        <v>11443</v>
      </c>
    </row>
    <row r="3100" spans="1:6" x14ac:dyDescent="0.25">
      <c r="A3100" t="s">
        <v>2272</v>
      </c>
      <c r="B3100" t="s">
        <v>3124</v>
      </c>
      <c r="C3100" s="20">
        <v>642</v>
      </c>
      <c r="D3100" t="s">
        <v>6871</v>
      </c>
      <c r="E3100" s="10" t="s">
        <v>4241</v>
      </c>
      <c r="F3100" s="10" t="s">
        <v>11444</v>
      </c>
    </row>
    <row r="3101" spans="1:6" x14ac:dyDescent="0.25">
      <c r="A3101" t="s">
        <v>2272</v>
      </c>
      <c r="B3101" t="s">
        <v>3124</v>
      </c>
      <c r="C3101" s="20">
        <v>155</v>
      </c>
      <c r="D3101" t="s">
        <v>6872</v>
      </c>
      <c r="E3101" s="10" t="s">
        <v>4241</v>
      </c>
      <c r="F3101" s="10" t="s">
        <v>11445</v>
      </c>
    </row>
    <row r="3102" spans="1:6" x14ac:dyDescent="0.25">
      <c r="A3102" t="s">
        <v>2273</v>
      </c>
      <c r="B3102" t="s">
        <v>3124</v>
      </c>
      <c r="C3102" s="20">
        <v>4516</v>
      </c>
      <c r="D3102" t="s">
        <v>6873</v>
      </c>
      <c r="E3102" s="10" t="s">
        <v>4241</v>
      </c>
      <c r="F3102" s="10" t="s">
        <v>11446</v>
      </c>
    </row>
    <row r="3103" spans="1:6" x14ac:dyDescent="0.25">
      <c r="A3103" t="s">
        <v>2274</v>
      </c>
      <c r="B3103" t="s">
        <v>3124</v>
      </c>
      <c r="C3103" s="20">
        <v>6222</v>
      </c>
      <c r="D3103" t="s">
        <v>6874</v>
      </c>
      <c r="E3103" s="10" t="s">
        <v>8603</v>
      </c>
      <c r="F3103" s="10" t="s">
        <v>11447</v>
      </c>
    </row>
    <row r="3104" spans="1:6" x14ac:dyDescent="0.25">
      <c r="A3104" t="s">
        <v>2275</v>
      </c>
      <c r="B3104" t="s">
        <v>3124</v>
      </c>
      <c r="C3104" s="20">
        <v>244</v>
      </c>
      <c r="D3104" t="s">
        <v>6876</v>
      </c>
      <c r="E3104" s="10" t="s">
        <v>4241</v>
      </c>
      <c r="F3104" s="10" t="s">
        <v>11449</v>
      </c>
    </row>
    <row r="3105" spans="1:6" x14ac:dyDescent="0.25">
      <c r="A3105" t="s">
        <v>2275</v>
      </c>
      <c r="B3105" t="s">
        <v>3124</v>
      </c>
      <c r="C3105" s="20">
        <v>279</v>
      </c>
      <c r="D3105" t="s">
        <v>6880</v>
      </c>
      <c r="E3105" s="10" t="s">
        <v>4241</v>
      </c>
      <c r="F3105" s="10" t="s">
        <v>11452</v>
      </c>
    </row>
    <row r="3106" spans="1:6" x14ac:dyDescent="0.25">
      <c r="A3106" t="s">
        <v>2275</v>
      </c>
      <c r="B3106" t="s">
        <v>3124</v>
      </c>
      <c r="C3106" s="20">
        <v>172</v>
      </c>
      <c r="D3106" t="s">
        <v>6879</v>
      </c>
      <c r="E3106" s="10" t="s">
        <v>4241</v>
      </c>
      <c r="F3106" s="10" t="s">
        <v>7281</v>
      </c>
    </row>
    <row r="3107" spans="1:6" x14ac:dyDescent="0.25">
      <c r="A3107" t="s">
        <v>2275</v>
      </c>
      <c r="B3107" t="s">
        <v>3124</v>
      </c>
      <c r="C3107" s="20">
        <v>132</v>
      </c>
      <c r="D3107" t="s">
        <v>6878</v>
      </c>
      <c r="E3107" s="10" t="s">
        <v>4241</v>
      </c>
      <c r="F3107" s="10" t="s">
        <v>11451</v>
      </c>
    </row>
    <row r="3108" spans="1:6" x14ac:dyDescent="0.25">
      <c r="A3108" t="s">
        <v>2275</v>
      </c>
      <c r="B3108" t="s">
        <v>3124</v>
      </c>
      <c r="C3108" s="20">
        <v>300</v>
      </c>
      <c r="D3108" t="s">
        <v>6875</v>
      </c>
      <c r="E3108" s="10" t="s">
        <v>4241</v>
      </c>
      <c r="F3108" s="10" t="s">
        <v>11448</v>
      </c>
    </row>
    <row r="3109" spans="1:6" x14ac:dyDescent="0.25">
      <c r="A3109" t="s">
        <v>2275</v>
      </c>
      <c r="B3109" t="s">
        <v>3124</v>
      </c>
      <c r="C3109" s="20">
        <v>1496</v>
      </c>
      <c r="D3109" t="s">
        <v>5902</v>
      </c>
      <c r="E3109" s="10" t="s">
        <v>4241</v>
      </c>
      <c r="F3109" s="10" t="s">
        <v>10756</v>
      </c>
    </row>
    <row r="3110" spans="1:6" x14ac:dyDescent="0.25">
      <c r="A3110" t="s">
        <v>2275</v>
      </c>
      <c r="B3110" t="s">
        <v>3124</v>
      </c>
      <c r="C3110" s="20">
        <v>415</v>
      </c>
      <c r="D3110" t="s">
        <v>6877</v>
      </c>
      <c r="E3110" s="10" t="s">
        <v>4241</v>
      </c>
      <c r="F3110" s="10" t="s">
        <v>11450</v>
      </c>
    </row>
    <row r="3111" spans="1:6" x14ac:dyDescent="0.25">
      <c r="A3111" t="s">
        <v>2276</v>
      </c>
      <c r="B3111" t="s">
        <v>3124</v>
      </c>
      <c r="C3111" s="20">
        <v>3485</v>
      </c>
      <c r="D3111" t="s">
        <v>6881</v>
      </c>
      <c r="E3111" s="10" t="s">
        <v>8604</v>
      </c>
      <c r="F3111" s="10" t="s">
        <v>10691</v>
      </c>
    </row>
    <row r="3112" spans="1:6" x14ac:dyDescent="0.25">
      <c r="A3112" t="s">
        <v>2277</v>
      </c>
      <c r="B3112" t="s">
        <v>3124</v>
      </c>
      <c r="C3112" s="20">
        <v>730</v>
      </c>
      <c r="D3112" t="s">
        <v>6882</v>
      </c>
      <c r="E3112" s="10" t="s">
        <v>4241</v>
      </c>
      <c r="F3112" s="10" t="s">
        <v>11453</v>
      </c>
    </row>
    <row r="3113" spans="1:6" x14ac:dyDescent="0.25">
      <c r="A3113" t="s">
        <v>2278</v>
      </c>
      <c r="B3113" t="s">
        <v>3123</v>
      </c>
      <c r="C3113" s="20">
        <v>9157</v>
      </c>
      <c r="D3113" t="s">
        <v>4616</v>
      </c>
      <c r="E3113" s="10" t="s">
        <v>8605</v>
      </c>
      <c r="F3113" s="10" t="s">
        <v>6418</v>
      </c>
    </row>
    <row r="3114" spans="1:6" x14ac:dyDescent="0.25">
      <c r="A3114" t="s">
        <v>2279</v>
      </c>
      <c r="B3114" t="s">
        <v>3123</v>
      </c>
      <c r="C3114" s="20">
        <v>357</v>
      </c>
      <c r="D3114" t="s">
        <v>6883</v>
      </c>
      <c r="E3114" s="10" t="s">
        <v>8606</v>
      </c>
      <c r="F3114" s="10" t="s">
        <v>11454</v>
      </c>
    </row>
    <row r="3115" spans="1:6" x14ac:dyDescent="0.25">
      <c r="A3115" t="s">
        <v>2280</v>
      </c>
      <c r="B3115" t="s">
        <v>3124</v>
      </c>
      <c r="C3115" s="20">
        <v>2428</v>
      </c>
      <c r="D3115" t="s">
        <v>6884</v>
      </c>
      <c r="E3115" s="10" t="s">
        <v>4241</v>
      </c>
      <c r="F3115" s="10" t="s">
        <v>11455</v>
      </c>
    </row>
    <row r="3116" spans="1:6" x14ac:dyDescent="0.25">
      <c r="A3116" t="s">
        <v>2281</v>
      </c>
      <c r="B3116" t="s">
        <v>3123</v>
      </c>
      <c r="C3116" s="20">
        <v>24374</v>
      </c>
      <c r="D3116" t="s">
        <v>6885</v>
      </c>
      <c r="E3116" s="10" t="s">
        <v>8607</v>
      </c>
      <c r="F3116" s="10" t="s">
        <v>11456</v>
      </c>
    </row>
    <row r="3117" spans="1:6" x14ac:dyDescent="0.25">
      <c r="A3117" t="s">
        <v>2282</v>
      </c>
      <c r="B3117" t="s">
        <v>3123</v>
      </c>
      <c r="C3117" s="20">
        <v>57</v>
      </c>
      <c r="D3117" t="s">
        <v>6886</v>
      </c>
      <c r="E3117" s="10" t="s">
        <v>8608</v>
      </c>
      <c r="F3117" s="10" t="s">
        <v>9222</v>
      </c>
    </row>
    <row r="3118" spans="1:6" x14ac:dyDescent="0.25">
      <c r="A3118" t="s">
        <v>3754</v>
      </c>
      <c r="B3118" t="s">
        <v>3124</v>
      </c>
      <c r="C3118" s="20">
        <v>25</v>
      </c>
      <c r="D3118" t="s">
        <v>6887</v>
      </c>
      <c r="E3118" s="10" t="s">
        <v>4241</v>
      </c>
      <c r="F3118" s="10" t="s">
        <v>11457</v>
      </c>
    </row>
    <row r="3119" spans="1:6" x14ac:dyDescent="0.25">
      <c r="A3119" t="s">
        <v>2283</v>
      </c>
      <c r="B3119" t="s">
        <v>3123</v>
      </c>
      <c r="C3119" s="20">
        <v>18056</v>
      </c>
      <c r="D3119" t="s">
        <v>6888</v>
      </c>
      <c r="E3119" s="10" t="s">
        <v>8609</v>
      </c>
      <c r="F3119" s="10" t="s">
        <v>11458</v>
      </c>
    </row>
    <row r="3120" spans="1:6" x14ac:dyDescent="0.25">
      <c r="A3120" t="s">
        <v>2284</v>
      </c>
      <c r="B3120" t="s">
        <v>3124</v>
      </c>
      <c r="C3120" s="20">
        <v>8052</v>
      </c>
      <c r="D3120" t="s">
        <v>6889</v>
      </c>
      <c r="E3120" s="10" t="s">
        <v>4241</v>
      </c>
      <c r="F3120" s="10" t="s">
        <v>11118</v>
      </c>
    </row>
    <row r="3121" spans="1:6" x14ac:dyDescent="0.25">
      <c r="A3121" t="s">
        <v>2285</v>
      </c>
      <c r="B3121" t="s">
        <v>3123</v>
      </c>
      <c r="C3121" s="20">
        <v>2456</v>
      </c>
      <c r="D3121" t="s">
        <v>6890</v>
      </c>
      <c r="E3121" s="10" t="s">
        <v>8610</v>
      </c>
      <c r="F3121" s="10" t="s">
        <v>11459</v>
      </c>
    </row>
    <row r="3122" spans="1:6" x14ac:dyDescent="0.25">
      <c r="A3122" t="s">
        <v>4143</v>
      </c>
      <c r="B3122" t="s">
        <v>3123</v>
      </c>
      <c r="C3122" s="20"/>
      <c r="D3122" t="s">
        <v>12104</v>
      </c>
      <c r="E3122" s="10" t="s">
        <v>12104</v>
      </c>
      <c r="F3122" s="10" t="s">
        <v>12104</v>
      </c>
    </row>
    <row r="3123" spans="1:6" x14ac:dyDescent="0.25">
      <c r="A3123" t="s">
        <v>2286</v>
      </c>
      <c r="B3123" t="s">
        <v>3123</v>
      </c>
      <c r="C3123" s="20">
        <v>1077</v>
      </c>
      <c r="D3123" t="s">
        <v>6891</v>
      </c>
      <c r="E3123" s="10" t="s">
        <v>8611</v>
      </c>
      <c r="F3123" s="10" t="s">
        <v>6356</v>
      </c>
    </row>
    <row r="3124" spans="1:6" x14ac:dyDescent="0.25">
      <c r="A3124" t="s">
        <v>3755</v>
      </c>
      <c r="B3124" t="s">
        <v>3124</v>
      </c>
      <c r="C3124" s="20">
        <v>634</v>
      </c>
      <c r="D3124" t="s">
        <v>6892</v>
      </c>
      <c r="E3124" s="10" t="s">
        <v>4241</v>
      </c>
      <c r="F3124" s="10" t="s">
        <v>10328</v>
      </c>
    </row>
    <row r="3125" spans="1:6" x14ac:dyDescent="0.25">
      <c r="A3125" t="s">
        <v>2288</v>
      </c>
      <c r="B3125" t="s">
        <v>3124</v>
      </c>
      <c r="C3125" s="20">
        <v>26</v>
      </c>
      <c r="D3125" t="s">
        <v>6893</v>
      </c>
      <c r="E3125" s="10" t="s">
        <v>4241</v>
      </c>
      <c r="F3125" s="10" t="s">
        <v>11460</v>
      </c>
    </row>
    <row r="3126" spans="1:6" x14ac:dyDescent="0.25">
      <c r="A3126" t="s">
        <v>3756</v>
      </c>
      <c r="B3126" t="s">
        <v>3123</v>
      </c>
      <c r="C3126" s="20">
        <v>754</v>
      </c>
      <c r="D3126" t="s">
        <v>6894</v>
      </c>
      <c r="E3126" s="10" t="s">
        <v>8612</v>
      </c>
      <c r="F3126" s="10" t="s">
        <v>11461</v>
      </c>
    </row>
    <row r="3127" spans="1:6" x14ac:dyDescent="0.25">
      <c r="A3127" t="s">
        <v>2311</v>
      </c>
      <c r="B3127" t="s">
        <v>3123</v>
      </c>
      <c r="C3127" s="20">
        <v>2324</v>
      </c>
      <c r="D3127" t="s">
        <v>6811</v>
      </c>
      <c r="E3127" s="10" t="s">
        <v>5106</v>
      </c>
      <c r="F3127" s="10" t="s">
        <v>11462</v>
      </c>
    </row>
    <row r="3128" spans="1:6" x14ac:dyDescent="0.25">
      <c r="A3128" t="s">
        <v>3757</v>
      </c>
      <c r="B3128" t="s">
        <v>3123</v>
      </c>
      <c r="C3128" s="20">
        <v>29</v>
      </c>
      <c r="D3128" t="s">
        <v>6147</v>
      </c>
      <c r="E3128" s="10" t="s">
        <v>4241</v>
      </c>
      <c r="F3128" s="10" t="s">
        <v>11463</v>
      </c>
    </row>
    <row r="3129" spans="1:6" x14ac:dyDescent="0.25">
      <c r="A3129" t="s">
        <v>2312</v>
      </c>
      <c r="B3129" t="s">
        <v>3124</v>
      </c>
      <c r="C3129" s="20">
        <v>2498</v>
      </c>
      <c r="D3129" t="s">
        <v>6895</v>
      </c>
      <c r="E3129" s="10" t="s">
        <v>4241</v>
      </c>
      <c r="F3129" s="10" t="s">
        <v>11464</v>
      </c>
    </row>
    <row r="3130" spans="1:6" x14ac:dyDescent="0.25">
      <c r="A3130" t="s">
        <v>2313</v>
      </c>
      <c r="B3130" t="s">
        <v>3123</v>
      </c>
      <c r="C3130" s="20">
        <v>1927</v>
      </c>
      <c r="D3130" t="s">
        <v>6896</v>
      </c>
      <c r="E3130" s="10" t="s">
        <v>8613</v>
      </c>
      <c r="F3130" s="10" t="s">
        <v>9396</v>
      </c>
    </row>
    <row r="3131" spans="1:6" x14ac:dyDescent="0.25">
      <c r="A3131" t="s">
        <v>2314</v>
      </c>
      <c r="B3131" t="s">
        <v>3124</v>
      </c>
      <c r="C3131" s="20">
        <v>1621</v>
      </c>
      <c r="D3131" t="s">
        <v>6897</v>
      </c>
      <c r="E3131" s="10" t="s">
        <v>4241</v>
      </c>
      <c r="F3131" s="10" t="s">
        <v>11465</v>
      </c>
    </row>
    <row r="3132" spans="1:6" x14ac:dyDescent="0.25">
      <c r="A3132" t="s">
        <v>2315</v>
      </c>
      <c r="B3132" t="s">
        <v>3124</v>
      </c>
      <c r="C3132" s="20">
        <v>246</v>
      </c>
      <c r="D3132" t="s">
        <v>6898</v>
      </c>
      <c r="E3132" s="10" t="s">
        <v>4241</v>
      </c>
      <c r="F3132" s="10" t="s">
        <v>11466</v>
      </c>
    </row>
    <row r="3133" spans="1:6" x14ac:dyDescent="0.25">
      <c r="A3133" t="s">
        <v>3758</v>
      </c>
      <c r="B3133" t="s">
        <v>3123</v>
      </c>
      <c r="C3133" s="20">
        <v>54</v>
      </c>
      <c r="D3133" t="s">
        <v>6899</v>
      </c>
      <c r="E3133" s="10" t="s">
        <v>4241</v>
      </c>
      <c r="F3133" s="10" t="s">
        <v>11467</v>
      </c>
    </row>
    <row r="3134" spans="1:6" x14ac:dyDescent="0.25">
      <c r="A3134" t="s">
        <v>2316</v>
      </c>
      <c r="B3134" t="s">
        <v>3124</v>
      </c>
      <c r="C3134" s="20">
        <v>22442</v>
      </c>
      <c r="D3134" t="s">
        <v>6900</v>
      </c>
      <c r="E3134" s="10" t="s">
        <v>8532</v>
      </c>
      <c r="F3134" s="10" t="s">
        <v>4791</v>
      </c>
    </row>
    <row r="3135" spans="1:6" x14ac:dyDescent="0.25">
      <c r="A3135" t="s">
        <v>2317</v>
      </c>
      <c r="B3135" t="s">
        <v>3124</v>
      </c>
      <c r="C3135" s="20">
        <v>659</v>
      </c>
      <c r="D3135" t="s">
        <v>6901</v>
      </c>
      <c r="E3135" s="10" t="s">
        <v>4241</v>
      </c>
      <c r="F3135" s="10" t="s">
        <v>11468</v>
      </c>
    </row>
    <row r="3136" spans="1:6" x14ac:dyDescent="0.25">
      <c r="A3136" t="s">
        <v>2318</v>
      </c>
      <c r="B3136" t="s">
        <v>3123</v>
      </c>
      <c r="C3136" s="20">
        <v>6241</v>
      </c>
      <c r="D3136" t="s">
        <v>6902</v>
      </c>
      <c r="E3136" s="10" t="s">
        <v>6409</v>
      </c>
      <c r="F3136" s="10" t="s">
        <v>7529</v>
      </c>
    </row>
    <row r="3137" spans="1:6" x14ac:dyDescent="0.25">
      <c r="A3137" t="s">
        <v>2319</v>
      </c>
      <c r="B3137" t="s">
        <v>3123</v>
      </c>
      <c r="C3137" s="20">
        <v>2189</v>
      </c>
      <c r="D3137" t="s">
        <v>6183</v>
      </c>
      <c r="E3137" s="10" t="s">
        <v>8614</v>
      </c>
      <c r="F3137" s="10" t="s">
        <v>11469</v>
      </c>
    </row>
    <row r="3138" spans="1:6" x14ac:dyDescent="0.25">
      <c r="A3138" t="s">
        <v>2320</v>
      </c>
      <c r="B3138" t="s">
        <v>3124</v>
      </c>
      <c r="C3138" s="20">
        <v>894</v>
      </c>
      <c r="D3138" t="s">
        <v>6903</v>
      </c>
      <c r="E3138" s="10" t="s">
        <v>8615</v>
      </c>
      <c r="F3138" s="10" t="s">
        <v>11470</v>
      </c>
    </row>
    <row r="3139" spans="1:6" x14ac:dyDescent="0.25">
      <c r="A3139" t="s">
        <v>2321</v>
      </c>
      <c r="B3139" t="s">
        <v>3123</v>
      </c>
      <c r="C3139" s="20">
        <v>9324</v>
      </c>
      <c r="D3139" t="s">
        <v>6904</v>
      </c>
      <c r="E3139" s="10" t="s">
        <v>8616</v>
      </c>
      <c r="F3139" s="10" t="s">
        <v>11471</v>
      </c>
    </row>
    <row r="3140" spans="1:6" x14ac:dyDescent="0.25">
      <c r="A3140" t="s">
        <v>2322</v>
      </c>
      <c r="B3140" t="s">
        <v>3124</v>
      </c>
      <c r="C3140" s="20">
        <v>54</v>
      </c>
      <c r="D3140" t="s">
        <v>4839</v>
      </c>
      <c r="E3140" s="10" t="s">
        <v>4241</v>
      </c>
      <c r="F3140" s="10" t="s">
        <v>11472</v>
      </c>
    </row>
    <row r="3141" spans="1:6" x14ac:dyDescent="0.25">
      <c r="A3141" t="s">
        <v>2323</v>
      </c>
      <c r="B3141" t="s">
        <v>3124</v>
      </c>
      <c r="C3141" s="20">
        <v>85</v>
      </c>
      <c r="D3141" t="s">
        <v>6905</v>
      </c>
      <c r="E3141" s="10" t="s">
        <v>4241</v>
      </c>
      <c r="F3141" s="10" t="s">
        <v>11473</v>
      </c>
    </row>
    <row r="3142" spans="1:6" x14ac:dyDescent="0.25">
      <c r="A3142" t="s">
        <v>2324</v>
      </c>
      <c r="B3142" t="s">
        <v>3124</v>
      </c>
      <c r="C3142" s="20">
        <v>23</v>
      </c>
      <c r="D3142" t="s">
        <v>6906</v>
      </c>
      <c r="E3142" s="10" t="s">
        <v>4241</v>
      </c>
      <c r="F3142" s="10" t="s">
        <v>11474</v>
      </c>
    </row>
    <row r="3143" spans="1:6" x14ac:dyDescent="0.25">
      <c r="A3143" t="s">
        <v>2326</v>
      </c>
      <c r="B3143" t="s">
        <v>3124</v>
      </c>
      <c r="C3143" s="20">
        <v>354</v>
      </c>
      <c r="D3143" t="s">
        <v>6907</v>
      </c>
      <c r="E3143" s="10" t="s">
        <v>4241</v>
      </c>
      <c r="F3143" s="10" t="s">
        <v>11475</v>
      </c>
    </row>
    <row r="3144" spans="1:6" x14ac:dyDescent="0.25">
      <c r="A3144" t="s">
        <v>2325</v>
      </c>
      <c r="B3144" t="s">
        <v>3124</v>
      </c>
      <c r="C3144" s="20">
        <v>363</v>
      </c>
      <c r="D3144" t="s">
        <v>6908</v>
      </c>
      <c r="E3144" s="10" t="s">
        <v>4241</v>
      </c>
      <c r="F3144" s="10" t="s">
        <v>7968</v>
      </c>
    </row>
    <row r="3145" spans="1:6" x14ac:dyDescent="0.25">
      <c r="A3145" t="s">
        <v>2327</v>
      </c>
      <c r="B3145" t="s">
        <v>3124</v>
      </c>
      <c r="C3145" s="20">
        <v>173</v>
      </c>
      <c r="D3145" t="s">
        <v>6909</v>
      </c>
      <c r="E3145" s="10" t="s">
        <v>4241</v>
      </c>
      <c r="F3145" s="10" t="s">
        <v>11476</v>
      </c>
    </row>
    <row r="3146" spans="1:6" x14ac:dyDescent="0.25">
      <c r="A3146" t="s">
        <v>2328</v>
      </c>
      <c r="B3146" t="s">
        <v>3123</v>
      </c>
      <c r="C3146" s="20">
        <v>10415</v>
      </c>
      <c r="D3146" t="s">
        <v>6910</v>
      </c>
      <c r="E3146" s="10" t="s">
        <v>8617</v>
      </c>
      <c r="F3146" s="10" t="s">
        <v>11477</v>
      </c>
    </row>
    <row r="3147" spans="1:6" x14ac:dyDescent="0.25">
      <c r="A3147" t="s">
        <v>3759</v>
      </c>
      <c r="B3147" t="s">
        <v>3123</v>
      </c>
      <c r="C3147" s="20">
        <v>32182</v>
      </c>
      <c r="D3147" t="s">
        <v>6911</v>
      </c>
      <c r="E3147" s="10" t="s">
        <v>8618</v>
      </c>
      <c r="F3147" s="10" t="s">
        <v>11478</v>
      </c>
    </row>
    <row r="3148" spans="1:6" x14ac:dyDescent="0.25">
      <c r="A3148" t="s">
        <v>2329</v>
      </c>
      <c r="B3148" t="s">
        <v>3124</v>
      </c>
      <c r="C3148" s="20">
        <v>1980</v>
      </c>
      <c r="D3148" t="s">
        <v>6912</v>
      </c>
      <c r="E3148" s="10" t="s">
        <v>4241</v>
      </c>
      <c r="F3148" s="10" t="s">
        <v>11479</v>
      </c>
    </row>
    <row r="3149" spans="1:6" x14ac:dyDescent="0.25">
      <c r="A3149" t="s">
        <v>3760</v>
      </c>
      <c r="B3149" t="s">
        <v>3124</v>
      </c>
      <c r="C3149" s="20">
        <v>4334</v>
      </c>
      <c r="D3149" t="s">
        <v>6913</v>
      </c>
      <c r="E3149" s="10" t="s">
        <v>8619</v>
      </c>
      <c r="F3149" s="10" t="s">
        <v>11480</v>
      </c>
    </row>
    <row r="3150" spans="1:6" x14ac:dyDescent="0.25">
      <c r="A3150" t="s">
        <v>4144</v>
      </c>
      <c r="B3150" t="s">
        <v>3123</v>
      </c>
      <c r="C3150" s="20">
        <v>878</v>
      </c>
      <c r="D3150" t="s">
        <v>12104</v>
      </c>
      <c r="E3150" s="10" t="s">
        <v>12104</v>
      </c>
      <c r="F3150" s="10" t="s">
        <v>12104</v>
      </c>
    </row>
    <row r="3151" spans="1:6" x14ac:dyDescent="0.25">
      <c r="A3151" t="s">
        <v>2330</v>
      </c>
      <c r="B3151" t="s">
        <v>3123</v>
      </c>
      <c r="C3151" s="20">
        <v>1610</v>
      </c>
      <c r="D3151" t="s">
        <v>5738</v>
      </c>
      <c r="E3151" s="10" t="s">
        <v>5083</v>
      </c>
      <c r="F3151" s="10" t="s">
        <v>11481</v>
      </c>
    </row>
    <row r="3152" spans="1:6" x14ac:dyDescent="0.25">
      <c r="A3152" t="s">
        <v>2331</v>
      </c>
      <c r="B3152" t="s">
        <v>3123</v>
      </c>
      <c r="C3152" s="20">
        <v>481</v>
      </c>
      <c r="D3152" t="s">
        <v>5180</v>
      </c>
      <c r="E3152" s="10" t="s">
        <v>8620</v>
      </c>
      <c r="F3152" s="10" t="s">
        <v>8422</v>
      </c>
    </row>
    <row r="3153" spans="1:6" x14ac:dyDescent="0.25">
      <c r="A3153" t="s">
        <v>2332</v>
      </c>
      <c r="B3153" t="s">
        <v>3124</v>
      </c>
      <c r="C3153" s="20">
        <v>88</v>
      </c>
      <c r="D3153" t="s">
        <v>6914</v>
      </c>
      <c r="E3153" s="10" t="s">
        <v>4241</v>
      </c>
      <c r="F3153" s="10" t="s">
        <v>10104</v>
      </c>
    </row>
    <row r="3154" spans="1:6" x14ac:dyDescent="0.25">
      <c r="A3154" t="s">
        <v>2333</v>
      </c>
      <c r="B3154" t="s">
        <v>3123</v>
      </c>
      <c r="C3154" s="20">
        <v>3438</v>
      </c>
      <c r="D3154" t="s">
        <v>6915</v>
      </c>
      <c r="E3154" s="10" t="s">
        <v>8621</v>
      </c>
      <c r="F3154" s="10" t="s">
        <v>7254</v>
      </c>
    </row>
    <row r="3155" spans="1:6" x14ac:dyDescent="0.25">
      <c r="A3155" t="s">
        <v>2334</v>
      </c>
      <c r="B3155" t="s">
        <v>3123</v>
      </c>
      <c r="C3155" s="20">
        <v>34459</v>
      </c>
      <c r="D3155" t="s">
        <v>6916</v>
      </c>
      <c r="E3155" s="10" t="s">
        <v>8622</v>
      </c>
      <c r="F3155" s="10" t="s">
        <v>11420</v>
      </c>
    </row>
    <row r="3156" spans="1:6" x14ac:dyDescent="0.25">
      <c r="A3156" t="s">
        <v>4145</v>
      </c>
      <c r="B3156" t="s">
        <v>3123</v>
      </c>
      <c r="C3156" s="20"/>
      <c r="D3156" t="s">
        <v>12104</v>
      </c>
      <c r="E3156" s="10" t="s">
        <v>12104</v>
      </c>
      <c r="F3156" s="10" t="s">
        <v>12104</v>
      </c>
    </row>
    <row r="3157" spans="1:6" x14ac:dyDescent="0.25">
      <c r="A3157" t="s">
        <v>3761</v>
      </c>
      <c r="B3157" t="s">
        <v>3123</v>
      </c>
      <c r="C3157" s="20">
        <v>931</v>
      </c>
      <c r="D3157" t="s">
        <v>6917</v>
      </c>
      <c r="E3157" s="10" t="s">
        <v>8623</v>
      </c>
      <c r="F3157" s="10" t="s">
        <v>5432</v>
      </c>
    </row>
    <row r="3158" spans="1:6" x14ac:dyDescent="0.25">
      <c r="A3158" t="s">
        <v>3029</v>
      </c>
      <c r="B3158" t="s">
        <v>3123</v>
      </c>
      <c r="C3158" s="20">
        <v>300</v>
      </c>
      <c r="D3158" t="s">
        <v>6918</v>
      </c>
      <c r="E3158" s="10" t="s">
        <v>6998</v>
      </c>
      <c r="F3158" s="10" t="s">
        <v>11482</v>
      </c>
    </row>
    <row r="3159" spans="1:6" x14ac:dyDescent="0.25">
      <c r="A3159" t="s">
        <v>2335</v>
      </c>
      <c r="B3159" t="s">
        <v>3123</v>
      </c>
      <c r="C3159" s="20">
        <v>226</v>
      </c>
      <c r="D3159" t="s">
        <v>6919</v>
      </c>
      <c r="E3159" s="10" t="s">
        <v>8624</v>
      </c>
      <c r="F3159" s="10" t="s">
        <v>11483</v>
      </c>
    </row>
    <row r="3160" spans="1:6" x14ac:dyDescent="0.25">
      <c r="A3160" t="s">
        <v>2336</v>
      </c>
      <c r="B3160" t="s">
        <v>3123</v>
      </c>
      <c r="C3160" s="20">
        <v>376</v>
      </c>
      <c r="D3160" t="s">
        <v>6920</v>
      </c>
      <c r="E3160" s="10" t="s">
        <v>8625</v>
      </c>
      <c r="F3160" s="10" t="s">
        <v>9679</v>
      </c>
    </row>
    <row r="3161" spans="1:6" x14ac:dyDescent="0.25">
      <c r="A3161" t="s">
        <v>2337</v>
      </c>
      <c r="B3161" t="s">
        <v>3123</v>
      </c>
      <c r="C3161" s="20">
        <v>249</v>
      </c>
      <c r="D3161" t="s">
        <v>6921</v>
      </c>
      <c r="E3161" s="10" t="s">
        <v>8626</v>
      </c>
      <c r="F3161" s="10" t="s">
        <v>11484</v>
      </c>
    </row>
    <row r="3162" spans="1:6" x14ac:dyDescent="0.25">
      <c r="A3162" t="s">
        <v>2338</v>
      </c>
      <c r="B3162" t="s">
        <v>3123</v>
      </c>
      <c r="C3162" s="20">
        <v>621</v>
      </c>
      <c r="D3162" t="s">
        <v>4245</v>
      </c>
      <c r="E3162" s="10" t="s">
        <v>8627</v>
      </c>
      <c r="F3162" s="10" t="s">
        <v>11485</v>
      </c>
    </row>
    <row r="3163" spans="1:6" x14ac:dyDescent="0.25">
      <c r="A3163" t="s">
        <v>2339</v>
      </c>
      <c r="B3163" t="s">
        <v>3123</v>
      </c>
      <c r="C3163" s="20">
        <v>563</v>
      </c>
      <c r="D3163" t="s">
        <v>6920</v>
      </c>
      <c r="E3163" s="10" t="s">
        <v>4809</v>
      </c>
      <c r="F3163" s="10" t="s">
        <v>11486</v>
      </c>
    </row>
    <row r="3164" spans="1:6" x14ac:dyDescent="0.25">
      <c r="A3164" t="s">
        <v>2340</v>
      </c>
      <c r="B3164" t="s">
        <v>3123</v>
      </c>
      <c r="C3164" s="20">
        <v>268</v>
      </c>
      <c r="D3164" t="s">
        <v>6922</v>
      </c>
      <c r="E3164" s="10" t="s">
        <v>8628</v>
      </c>
      <c r="F3164" s="10" t="s">
        <v>11487</v>
      </c>
    </row>
    <row r="3165" spans="1:6" x14ac:dyDescent="0.25">
      <c r="A3165" t="s">
        <v>2341</v>
      </c>
      <c r="B3165" t="s">
        <v>3123</v>
      </c>
      <c r="C3165" s="20">
        <v>376</v>
      </c>
      <c r="D3165" t="s">
        <v>6086</v>
      </c>
      <c r="E3165" s="10" t="s">
        <v>8629</v>
      </c>
      <c r="F3165" s="10" t="s">
        <v>9430</v>
      </c>
    </row>
    <row r="3166" spans="1:6" x14ac:dyDescent="0.25">
      <c r="A3166" t="s">
        <v>2342</v>
      </c>
      <c r="B3166" t="s">
        <v>3123</v>
      </c>
      <c r="C3166" s="20">
        <v>381</v>
      </c>
      <c r="D3166" t="s">
        <v>6923</v>
      </c>
      <c r="E3166" s="10" t="s">
        <v>8630</v>
      </c>
      <c r="F3166" s="10" t="s">
        <v>8588</v>
      </c>
    </row>
    <row r="3167" spans="1:6" x14ac:dyDescent="0.25">
      <c r="A3167" t="s">
        <v>2343</v>
      </c>
      <c r="B3167" t="s">
        <v>3123</v>
      </c>
      <c r="C3167" s="20">
        <v>220</v>
      </c>
      <c r="D3167" t="s">
        <v>6924</v>
      </c>
      <c r="E3167" s="10" t="s">
        <v>8631</v>
      </c>
      <c r="F3167" s="10" t="s">
        <v>5090</v>
      </c>
    </row>
    <row r="3168" spans="1:6" x14ac:dyDescent="0.25">
      <c r="A3168" t="s">
        <v>2344</v>
      </c>
      <c r="B3168" t="s">
        <v>3123</v>
      </c>
      <c r="C3168" s="20">
        <v>422</v>
      </c>
      <c r="D3168" t="s">
        <v>6925</v>
      </c>
      <c r="E3168" s="10" t="s">
        <v>4292</v>
      </c>
      <c r="F3168" s="10" t="s">
        <v>11488</v>
      </c>
    </row>
    <row r="3169" spans="1:6" x14ac:dyDescent="0.25">
      <c r="A3169" t="s">
        <v>2345</v>
      </c>
      <c r="B3169" t="s">
        <v>3123</v>
      </c>
      <c r="C3169" s="20">
        <v>691</v>
      </c>
      <c r="D3169" t="s">
        <v>4588</v>
      </c>
      <c r="E3169" s="10" t="s">
        <v>8146</v>
      </c>
      <c r="F3169" s="10" t="s">
        <v>11489</v>
      </c>
    </row>
    <row r="3170" spans="1:6" x14ac:dyDescent="0.25">
      <c r="A3170" t="s">
        <v>2346</v>
      </c>
      <c r="B3170" t="s">
        <v>3123</v>
      </c>
      <c r="C3170" s="20">
        <v>514</v>
      </c>
      <c r="D3170" t="s">
        <v>5506</v>
      </c>
      <c r="E3170" s="10" t="s">
        <v>8632</v>
      </c>
      <c r="F3170" s="10" t="s">
        <v>11490</v>
      </c>
    </row>
    <row r="3171" spans="1:6" x14ac:dyDescent="0.25">
      <c r="A3171" t="s">
        <v>2347</v>
      </c>
      <c r="B3171" t="s">
        <v>3123</v>
      </c>
      <c r="C3171" s="20">
        <v>190</v>
      </c>
      <c r="D3171" t="s">
        <v>6926</v>
      </c>
      <c r="E3171" s="10" t="s">
        <v>7989</v>
      </c>
      <c r="F3171" s="10" t="s">
        <v>11491</v>
      </c>
    </row>
    <row r="3172" spans="1:6" x14ac:dyDescent="0.25">
      <c r="A3172" t="s">
        <v>2348</v>
      </c>
      <c r="B3172" t="s">
        <v>3123</v>
      </c>
      <c r="C3172" s="20">
        <v>212</v>
      </c>
      <c r="D3172" t="s">
        <v>4473</v>
      </c>
      <c r="E3172" s="10" t="s">
        <v>7519</v>
      </c>
      <c r="F3172" s="10" t="s">
        <v>11492</v>
      </c>
    </row>
    <row r="3173" spans="1:6" x14ac:dyDescent="0.25">
      <c r="A3173" t="s">
        <v>2349</v>
      </c>
      <c r="B3173" t="s">
        <v>3123</v>
      </c>
      <c r="C3173" s="20">
        <v>946</v>
      </c>
      <c r="D3173" t="s">
        <v>6232</v>
      </c>
      <c r="E3173" s="10" t="s">
        <v>8633</v>
      </c>
      <c r="F3173" s="10" t="s">
        <v>11493</v>
      </c>
    </row>
    <row r="3174" spans="1:6" x14ac:dyDescent="0.25">
      <c r="A3174" t="s">
        <v>2350</v>
      </c>
      <c r="B3174" t="s">
        <v>3123</v>
      </c>
      <c r="C3174" s="20">
        <v>636</v>
      </c>
      <c r="D3174" t="s">
        <v>6927</v>
      </c>
      <c r="E3174" s="10" t="s">
        <v>4870</v>
      </c>
      <c r="F3174" s="10" t="s">
        <v>11494</v>
      </c>
    </row>
    <row r="3175" spans="1:6" x14ac:dyDescent="0.25">
      <c r="A3175" t="s">
        <v>2351</v>
      </c>
      <c r="B3175" t="s">
        <v>3123</v>
      </c>
      <c r="C3175" s="20">
        <v>438</v>
      </c>
      <c r="D3175" t="s">
        <v>6928</v>
      </c>
      <c r="E3175" s="10" t="s">
        <v>8634</v>
      </c>
      <c r="F3175" s="10" t="s">
        <v>8006</v>
      </c>
    </row>
    <row r="3176" spans="1:6" x14ac:dyDescent="0.25">
      <c r="A3176" t="s">
        <v>2352</v>
      </c>
      <c r="B3176" t="s">
        <v>3123</v>
      </c>
      <c r="C3176" s="20">
        <v>345</v>
      </c>
      <c r="D3176" t="s">
        <v>5062</v>
      </c>
      <c r="E3176" s="10" t="s">
        <v>6184</v>
      </c>
      <c r="F3176" s="10" t="s">
        <v>11495</v>
      </c>
    </row>
    <row r="3177" spans="1:6" x14ac:dyDescent="0.25">
      <c r="A3177" t="s">
        <v>2353</v>
      </c>
      <c r="B3177" t="s">
        <v>3123</v>
      </c>
      <c r="C3177" s="20">
        <v>219</v>
      </c>
      <c r="D3177" t="s">
        <v>6929</v>
      </c>
      <c r="E3177" s="10" t="s">
        <v>8635</v>
      </c>
      <c r="F3177" s="10" t="s">
        <v>11496</v>
      </c>
    </row>
    <row r="3178" spans="1:6" x14ac:dyDescent="0.25">
      <c r="A3178" t="s">
        <v>2354</v>
      </c>
      <c r="B3178" t="s">
        <v>3123</v>
      </c>
      <c r="C3178" s="20">
        <v>329</v>
      </c>
      <c r="D3178" t="s">
        <v>6930</v>
      </c>
      <c r="E3178" s="10" t="s">
        <v>8036</v>
      </c>
      <c r="F3178" s="10" t="s">
        <v>7146</v>
      </c>
    </row>
    <row r="3179" spans="1:6" x14ac:dyDescent="0.25">
      <c r="A3179" t="s">
        <v>2355</v>
      </c>
      <c r="B3179" t="s">
        <v>3123</v>
      </c>
      <c r="C3179" s="20">
        <v>534</v>
      </c>
      <c r="D3179" t="s">
        <v>6931</v>
      </c>
      <c r="E3179" s="10" t="s">
        <v>8636</v>
      </c>
      <c r="F3179" s="10" t="s">
        <v>4614</v>
      </c>
    </row>
    <row r="3180" spans="1:6" x14ac:dyDescent="0.25">
      <c r="A3180" t="s">
        <v>2356</v>
      </c>
      <c r="B3180" t="s">
        <v>3123</v>
      </c>
      <c r="C3180" s="20">
        <v>197</v>
      </c>
      <c r="D3180" t="s">
        <v>4827</v>
      </c>
      <c r="E3180" s="10" t="s">
        <v>5405</v>
      </c>
      <c r="F3180" s="10" t="s">
        <v>5890</v>
      </c>
    </row>
    <row r="3181" spans="1:6" x14ac:dyDescent="0.25">
      <c r="A3181" t="s">
        <v>2357</v>
      </c>
      <c r="B3181" t="s">
        <v>3123</v>
      </c>
      <c r="C3181" s="20">
        <v>603</v>
      </c>
      <c r="D3181" t="s">
        <v>6932</v>
      </c>
      <c r="E3181" s="10" t="s">
        <v>8637</v>
      </c>
      <c r="F3181" s="10" t="s">
        <v>11497</v>
      </c>
    </row>
    <row r="3182" spans="1:6" x14ac:dyDescent="0.25">
      <c r="A3182" t="s">
        <v>2358</v>
      </c>
      <c r="B3182" t="s">
        <v>3123</v>
      </c>
      <c r="C3182" s="20">
        <v>205</v>
      </c>
      <c r="D3182" t="s">
        <v>6933</v>
      </c>
      <c r="E3182" s="10" t="s">
        <v>7660</v>
      </c>
      <c r="F3182" s="10" t="s">
        <v>11498</v>
      </c>
    </row>
    <row r="3183" spans="1:6" x14ac:dyDescent="0.25">
      <c r="A3183" t="s">
        <v>2359</v>
      </c>
      <c r="B3183" t="s">
        <v>3123</v>
      </c>
      <c r="C3183" s="20">
        <v>7807</v>
      </c>
      <c r="D3183" t="s">
        <v>6934</v>
      </c>
      <c r="E3183" s="10" t="s">
        <v>8638</v>
      </c>
      <c r="F3183" s="10" t="s">
        <v>11499</v>
      </c>
    </row>
    <row r="3184" spans="1:6" x14ac:dyDescent="0.25">
      <c r="A3184" t="s">
        <v>2360</v>
      </c>
      <c r="B3184" t="s">
        <v>3123</v>
      </c>
      <c r="C3184" s="20">
        <v>9671</v>
      </c>
      <c r="D3184" t="s">
        <v>6471</v>
      </c>
      <c r="E3184" s="10" t="s">
        <v>8639</v>
      </c>
      <c r="F3184" s="10" t="s">
        <v>11500</v>
      </c>
    </row>
    <row r="3185" spans="1:6" x14ac:dyDescent="0.25">
      <c r="A3185" t="s">
        <v>4146</v>
      </c>
      <c r="B3185" t="s">
        <v>3124</v>
      </c>
      <c r="C3185" s="20"/>
      <c r="D3185" t="s">
        <v>12104</v>
      </c>
      <c r="E3185" s="10" t="s">
        <v>12104</v>
      </c>
      <c r="F3185" s="10" t="s">
        <v>12104</v>
      </c>
    </row>
    <row r="3186" spans="1:6" x14ac:dyDescent="0.25">
      <c r="A3186" t="s">
        <v>3762</v>
      </c>
      <c r="B3186" t="s">
        <v>3124</v>
      </c>
      <c r="C3186" s="20">
        <v>1029</v>
      </c>
      <c r="D3186" t="s">
        <v>6935</v>
      </c>
      <c r="E3186" s="10" t="s">
        <v>4241</v>
      </c>
      <c r="F3186" s="10" t="s">
        <v>11501</v>
      </c>
    </row>
    <row r="3187" spans="1:6" x14ac:dyDescent="0.25">
      <c r="A3187" t="s">
        <v>2361</v>
      </c>
      <c r="B3187" t="s">
        <v>3123</v>
      </c>
      <c r="C3187" s="20">
        <v>1510</v>
      </c>
      <c r="D3187" t="s">
        <v>6936</v>
      </c>
      <c r="E3187" s="10" t="s">
        <v>8640</v>
      </c>
      <c r="F3187" s="10" t="s">
        <v>11277</v>
      </c>
    </row>
    <row r="3188" spans="1:6" x14ac:dyDescent="0.25">
      <c r="A3188" t="s">
        <v>2362</v>
      </c>
      <c r="B3188" t="s">
        <v>3123</v>
      </c>
      <c r="C3188" s="20">
        <v>2495</v>
      </c>
      <c r="D3188" t="s">
        <v>6937</v>
      </c>
      <c r="E3188" s="10" t="s">
        <v>8641</v>
      </c>
      <c r="F3188" s="10" t="s">
        <v>11502</v>
      </c>
    </row>
    <row r="3189" spans="1:6" x14ac:dyDescent="0.25">
      <c r="A3189" t="s">
        <v>2363</v>
      </c>
      <c r="B3189" t="s">
        <v>3123</v>
      </c>
      <c r="C3189" s="20">
        <v>5860</v>
      </c>
      <c r="D3189" t="s">
        <v>6191</v>
      </c>
      <c r="E3189" s="10" t="s">
        <v>8184</v>
      </c>
      <c r="F3189" s="10" t="s">
        <v>4424</v>
      </c>
    </row>
    <row r="3190" spans="1:6" x14ac:dyDescent="0.25">
      <c r="A3190" t="s">
        <v>2364</v>
      </c>
      <c r="B3190" t="s">
        <v>3123</v>
      </c>
      <c r="C3190" s="20">
        <v>1850</v>
      </c>
      <c r="D3190" t="s">
        <v>6938</v>
      </c>
      <c r="E3190" s="10" t="s">
        <v>8642</v>
      </c>
      <c r="F3190" s="10" t="s">
        <v>11503</v>
      </c>
    </row>
    <row r="3191" spans="1:6" x14ac:dyDescent="0.25">
      <c r="A3191" t="s">
        <v>2365</v>
      </c>
      <c r="B3191" t="s">
        <v>3123</v>
      </c>
      <c r="C3191" s="20">
        <v>57634</v>
      </c>
      <c r="D3191" t="s">
        <v>5852</v>
      </c>
      <c r="E3191" s="10" t="s">
        <v>8643</v>
      </c>
      <c r="F3191" s="10" t="s">
        <v>11504</v>
      </c>
    </row>
    <row r="3192" spans="1:6" x14ac:dyDescent="0.25">
      <c r="A3192" t="s">
        <v>2366</v>
      </c>
      <c r="B3192" t="s">
        <v>3123</v>
      </c>
      <c r="C3192" s="20">
        <v>9643</v>
      </c>
      <c r="D3192" t="s">
        <v>6939</v>
      </c>
      <c r="E3192" s="10" t="s">
        <v>8444</v>
      </c>
      <c r="F3192" s="10" t="s">
        <v>4822</v>
      </c>
    </row>
    <row r="3193" spans="1:6" x14ac:dyDescent="0.25">
      <c r="A3193" t="s">
        <v>2367</v>
      </c>
      <c r="B3193" t="s">
        <v>3123</v>
      </c>
      <c r="C3193" s="20">
        <v>9746</v>
      </c>
      <c r="D3193" t="s">
        <v>6940</v>
      </c>
      <c r="E3193" s="10" t="s">
        <v>8644</v>
      </c>
      <c r="F3193" s="10" t="s">
        <v>11505</v>
      </c>
    </row>
    <row r="3194" spans="1:6" x14ac:dyDescent="0.25">
      <c r="A3194" t="s">
        <v>2368</v>
      </c>
      <c r="B3194" t="s">
        <v>3123</v>
      </c>
      <c r="C3194" s="20">
        <v>7885</v>
      </c>
      <c r="D3194" t="s">
        <v>5850</v>
      </c>
      <c r="E3194" s="10" t="s">
        <v>8645</v>
      </c>
      <c r="F3194" s="10" t="s">
        <v>11506</v>
      </c>
    </row>
    <row r="3195" spans="1:6" x14ac:dyDescent="0.25">
      <c r="A3195" t="s">
        <v>4147</v>
      </c>
      <c r="B3195" t="s">
        <v>3123</v>
      </c>
      <c r="C3195" s="20"/>
      <c r="D3195" t="s">
        <v>12104</v>
      </c>
      <c r="E3195" s="10" t="s">
        <v>12104</v>
      </c>
      <c r="F3195" s="10" t="s">
        <v>12104</v>
      </c>
    </row>
    <row r="3196" spans="1:6" x14ac:dyDescent="0.25">
      <c r="A3196" t="s">
        <v>3763</v>
      </c>
      <c r="B3196" t="s">
        <v>3123</v>
      </c>
      <c r="C3196" s="20">
        <v>3185</v>
      </c>
      <c r="D3196" t="s">
        <v>6941</v>
      </c>
      <c r="E3196" s="10" t="s">
        <v>8646</v>
      </c>
      <c r="F3196" s="10" t="s">
        <v>11507</v>
      </c>
    </row>
    <row r="3197" spans="1:6" x14ac:dyDescent="0.25">
      <c r="A3197" t="s">
        <v>3764</v>
      </c>
      <c r="B3197" t="s">
        <v>3123</v>
      </c>
      <c r="C3197" s="20">
        <v>1434</v>
      </c>
      <c r="D3197" t="s">
        <v>6942</v>
      </c>
      <c r="E3197" s="10" t="s">
        <v>8647</v>
      </c>
      <c r="F3197" s="10" t="s">
        <v>11508</v>
      </c>
    </row>
    <row r="3198" spans="1:6" x14ac:dyDescent="0.25">
      <c r="A3198" t="s">
        <v>2369</v>
      </c>
      <c r="B3198" t="s">
        <v>3124</v>
      </c>
      <c r="C3198" s="20">
        <v>301</v>
      </c>
      <c r="D3198" t="s">
        <v>6943</v>
      </c>
      <c r="E3198" s="10" t="s">
        <v>4241</v>
      </c>
      <c r="F3198" s="10" t="s">
        <v>11509</v>
      </c>
    </row>
    <row r="3199" spans="1:6" x14ac:dyDescent="0.25">
      <c r="A3199" t="s">
        <v>2370</v>
      </c>
      <c r="B3199" t="s">
        <v>3124</v>
      </c>
      <c r="C3199" s="20">
        <v>10038</v>
      </c>
      <c r="D3199" t="s">
        <v>6944</v>
      </c>
      <c r="E3199" s="10" t="s">
        <v>4241</v>
      </c>
      <c r="F3199" s="10" t="s">
        <v>11510</v>
      </c>
    </row>
    <row r="3200" spans="1:6" x14ac:dyDescent="0.25">
      <c r="A3200" t="s">
        <v>2371</v>
      </c>
      <c r="B3200" t="s">
        <v>3124</v>
      </c>
      <c r="C3200" s="20">
        <v>804</v>
      </c>
      <c r="D3200" t="s">
        <v>6945</v>
      </c>
      <c r="E3200" s="10" t="s">
        <v>4241</v>
      </c>
      <c r="F3200" s="10" t="s">
        <v>11511</v>
      </c>
    </row>
    <row r="3201" spans="1:6" x14ac:dyDescent="0.25">
      <c r="A3201" t="s">
        <v>2372</v>
      </c>
      <c r="B3201" t="s">
        <v>3124</v>
      </c>
      <c r="C3201" s="20">
        <v>185</v>
      </c>
      <c r="D3201" t="s">
        <v>6946</v>
      </c>
      <c r="E3201" s="10" t="s">
        <v>4241</v>
      </c>
      <c r="F3201" s="10" t="s">
        <v>10216</v>
      </c>
    </row>
    <row r="3202" spans="1:6" x14ac:dyDescent="0.25">
      <c r="A3202" t="s">
        <v>2373</v>
      </c>
      <c r="B3202" t="s">
        <v>3124</v>
      </c>
      <c r="C3202" s="20">
        <v>1249</v>
      </c>
      <c r="D3202" t="s">
        <v>6947</v>
      </c>
      <c r="E3202" s="10" t="s">
        <v>4241</v>
      </c>
      <c r="F3202" s="10" t="s">
        <v>11512</v>
      </c>
    </row>
    <row r="3203" spans="1:6" x14ac:dyDescent="0.25">
      <c r="A3203" t="s">
        <v>2374</v>
      </c>
      <c r="B3203" t="s">
        <v>3123</v>
      </c>
      <c r="C3203" s="20">
        <v>8350</v>
      </c>
      <c r="D3203" t="s">
        <v>6948</v>
      </c>
      <c r="E3203" s="10" t="s">
        <v>8648</v>
      </c>
      <c r="F3203" s="10" t="s">
        <v>11513</v>
      </c>
    </row>
    <row r="3204" spans="1:6" x14ac:dyDescent="0.25">
      <c r="A3204" t="s">
        <v>3765</v>
      </c>
      <c r="B3204" t="s">
        <v>3123</v>
      </c>
      <c r="C3204" s="20">
        <v>1446</v>
      </c>
      <c r="D3204" t="s">
        <v>6949</v>
      </c>
      <c r="E3204" s="10" t="s">
        <v>8649</v>
      </c>
      <c r="F3204" s="10" t="s">
        <v>11514</v>
      </c>
    </row>
    <row r="3205" spans="1:6" x14ac:dyDescent="0.25">
      <c r="A3205" t="s">
        <v>3766</v>
      </c>
      <c r="B3205" t="s">
        <v>3123</v>
      </c>
      <c r="C3205" s="20">
        <v>6960</v>
      </c>
      <c r="D3205" t="s">
        <v>6950</v>
      </c>
      <c r="E3205" s="10" t="s">
        <v>4711</v>
      </c>
      <c r="F3205" s="10" t="s">
        <v>11515</v>
      </c>
    </row>
    <row r="3206" spans="1:6" x14ac:dyDescent="0.25">
      <c r="A3206" t="s">
        <v>2375</v>
      </c>
      <c r="B3206" t="s">
        <v>3123</v>
      </c>
      <c r="C3206" s="20">
        <v>32558</v>
      </c>
      <c r="D3206" t="s">
        <v>6951</v>
      </c>
      <c r="E3206" s="10" t="s">
        <v>8650</v>
      </c>
      <c r="F3206" s="10" t="s">
        <v>5564</v>
      </c>
    </row>
    <row r="3207" spans="1:6" x14ac:dyDescent="0.25">
      <c r="A3207" t="s">
        <v>2376</v>
      </c>
      <c r="B3207" t="s">
        <v>3123</v>
      </c>
      <c r="C3207" s="20">
        <v>32839</v>
      </c>
      <c r="D3207" t="s">
        <v>6952</v>
      </c>
      <c r="E3207" s="10" t="s">
        <v>4373</v>
      </c>
      <c r="F3207" s="10" t="s">
        <v>11516</v>
      </c>
    </row>
    <row r="3208" spans="1:6" x14ac:dyDescent="0.25">
      <c r="A3208" t="s">
        <v>2377</v>
      </c>
      <c r="B3208" t="s">
        <v>3123</v>
      </c>
      <c r="C3208" s="20">
        <v>6407</v>
      </c>
      <c r="D3208" t="s">
        <v>6953</v>
      </c>
      <c r="E3208" s="10" t="s">
        <v>8651</v>
      </c>
      <c r="F3208" s="10" t="s">
        <v>11517</v>
      </c>
    </row>
    <row r="3209" spans="1:6" x14ac:dyDescent="0.25">
      <c r="A3209" t="s">
        <v>4148</v>
      </c>
      <c r="B3209" t="s">
        <v>3123</v>
      </c>
      <c r="C3209" s="20"/>
      <c r="D3209" t="s">
        <v>12104</v>
      </c>
      <c r="E3209" s="10" t="s">
        <v>12104</v>
      </c>
      <c r="F3209" s="10" t="s">
        <v>12104</v>
      </c>
    </row>
    <row r="3210" spans="1:6" x14ac:dyDescent="0.25">
      <c r="A3210" t="s">
        <v>2378</v>
      </c>
      <c r="B3210" t="s">
        <v>3124</v>
      </c>
      <c r="C3210" s="20">
        <v>2211</v>
      </c>
      <c r="D3210" t="s">
        <v>6954</v>
      </c>
      <c r="E3210" s="10" t="s">
        <v>4241</v>
      </c>
      <c r="F3210" s="10" t="s">
        <v>11518</v>
      </c>
    </row>
    <row r="3211" spans="1:6" x14ac:dyDescent="0.25">
      <c r="A3211" t="s">
        <v>2379</v>
      </c>
      <c r="B3211" t="s">
        <v>3123</v>
      </c>
      <c r="C3211" s="20">
        <v>12221</v>
      </c>
      <c r="D3211" t="s">
        <v>6955</v>
      </c>
      <c r="E3211" s="10" t="s">
        <v>6522</v>
      </c>
      <c r="F3211" s="10" t="s">
        <v>11519</v>
      </c>
    </row>
    <row r="3212" spans="1:6" x14ac:dyDescent="0.25">
      <c r="A3212" t="s">
        <v>2380</v>
      </c>
      <c r="B3212" t="s">
        <v>3123</v>
      </c>
      <c r="C3212" s="20">
        <v>1108</v>
      </c>
      <c r="D3212" t="s">
        <v>6956</v>
      </c>
      <c r="E3212" s="10" t="s">
        <v>8652</v>
      </c>
      <c r="F3212" s="10" t="s">
        <v>11520</v>
      </c>
    </row>
    <row r="3213" spans="1:6" x14ac:dyDescent="0.25">
      <c r="A3213" t="s">
        <v>2381</v>
      </c>
      <c r="B3213" t="s">
        <v>3124</v>
      </c>
      <c r="C3213" s="20">
        <v>107</v>
      </c>
      <c r="D3213" t="s">
        <v>6957</v>
      </c>
      <c r="E3213" s="10" t="s">
        <v>4241</v>
      </c>
      <c r="F3213" s="10" t="s">
        <v>11521</v>
      </c>
    </row>
    <row r="3214" spans="1:6" x14ac:dyDescent="0.25">
      <c r="A3214" t="s">
        <v>2382</v>
      </c>
      <c r="B3214" t="s">
        <v>3124</v>
      </c>
      <c r="C3214" s="20">
        <v>368</v>
      </c>
      <c r="D3214" t="s">
        <v>6958</v>
      </c>
      <c r="E3214" s="10" t="s">
        <v>4241</v>
      </c>
      <c r="F3214" s="10" t="s">
        <v>9791</v>
      </c>
    </row>
    <row r="3215" spans="1:6" x14ac:dyDescent="0.25">
      <c r="A3215" t="s">
        <v>4149</v>
      </c>
      <c r="B3215" t="s">
        <v>3124</v>
      </c>
      <c r="C3215" s="20"/>
      <c r="D3215" t="s">
        <v>12104</v>
      </c>
      <c r="E3215" s="10" t="s">
        <v>12104</v>
      </c>
      <c r="F3215" s="10" t="s">
        <v>12104</v>
      </c>
    </row>
    <row r="3216" spans="1:6" x14ac:dyDescent="0.25">
      <c r="A3216" t="s">
        <v>2383</v>
      </c>
      <c r="B3216" t="s">
        <v>3124</v>
      </c>
      <c r="C3216" s="20">
        <v>1266</v>
      </c>
      <c r="D3216" t="s">
        <v>6959</v>
      </c>
      <c r="E3216" s="10" t="s">
        <v>4241</v>
      </c>
      <c r="F3216" s="10" t="s">
        <v>11522</v>
      </c>
    </row>
    <row r="3217" spans="1:6" x14ac:dyDescent="0.25">
      <c r="A3217" t="s">
        <v>4150</v>
      </c>
      <c r="B3217" t="s">
        <v>3124</v>
      </c>
      <c r="C3217" s="20">
        <v>265</v>
      </c>
      <c r="D3217" t="s">
        <v>12104</v>
      </c>
      <c r="E3217" s="10" t="s">
        <v>12104</v>
      </c>
      <c r="F3217" s="10" t="s">
        <v>12104</v>
      </c>
    </row>
    <row r="3218" spans="1:6" x14ac:dyDescent="0.25">
      <c r="A3218" t="s">
        <v>4151</v>
      </c>
      <c r="B3218" t="s">
        <v>3124</v>
      </c>
      <c r="C3218" s="20">
        <v>1506</v>
      </c>
      <c r="D3218" t="s">
        <v>12104</v>
      </c>
      <c r="E3218" s="10" t="s">
        <v>12104</v>
      </c>
      <c r="F3218" s="10" t="s">
        <v>12104</v>
      </c>
    </row>
    <row r="3219" spans="1:6" x14ac:dyDescent="0.25">
      <c r="A3219" t="s">
        <v>4152</v>
      </c>
      <c r="B3219" t="s">
        <v>3124</v>
      </c>
      <c r="C3219" s="20">
        <v>299</v>
      </c>
      <c r="D3219" t="s">
        <v>12104</v>
      </c>
      <c r="E3219" s="10" t="s">
        <v>12104</v>
      </c>
      <c r="F3219" s="10" t="s">
        <v>12104</v>
      </c>
    </row>
    <row r="3220" spans="1:6" x14ac:dyDescent="0.25">
      <c r="A3220" t="s">
        <v>4153</v>
      </c>
      <c r="B3220" t="s">
        <v>3124</v>
      </c>
      <c r="C3220" s="20">
        <v>22</v>
      </c>
      <c r="D3220" t="s">
        <v>12104</v>
      </c>
      <c r="E3220" s="10" t="s">
        <v>12104</v>
      </c>
      <c r="F3220" s="10" t="s">
        <v>12104</v>
      </c>
    </row>
    <row r="3221" spans="1:6" x14ac:dyDescent="0.25">
      <c r="A3221" t="s">
        <v>2384</v>
      </c>
      <c r="B3221" t="s">
        <v>3124</v>
      </c>
      <c r="C3221" s="20">
        <v>562</v>
      </c>
      <c r="D3221" t="s">
        <v>6960</v>
      </c>
      <c r="E3221" s="10" t="s">
        <v>4241</v>
      </c>
      <c r="F3221" s="10" t="s">
        <v>9257</v>
      </c>
    </row>
    <row r="3222" spans="1:6" x14ac:dyDescent="0.25">
      <c r="A3222" t="s">
        <v>4154</v>
      </c>
      <c r="B3222" t="s">
        <v>3124</v>
      </c>
      <c r="C3222" s="20">
        <v>103</v>
      </c>
      <c r="D3222" t="s">
        <v>12104</v>
      </c>
      <c r="E3222" s="10" t="s">
        <v>12104</v>
      </c>
      <c r="F3222" s="10" t="s">
        <v>12104</v>
      </c>
    </row>
    <row r="3223" spans="1:6" x14ac:dyDescent="0.25">
      <c r="A3223" t="s">
        <v>2385</v>
      </c>
      <c r="B3223" t="s">
        <v>3124</v>
      </c>
      <c r="C3223" s="20">
        <v>1009</v>
      </c>
      <c r="D3223" t="s">
        <v>6961</v>
      </c>
      <c r="E3223" s="10" t="s">
        <v>4241</v>
      </c>
      <c r="F3223" s="10" t="s">
        <v>11523</v>
      </c>
    </row>
    <row r="3224" spans="1:6" x14ac:dyDescent="0.25">
      <c r="A3224" t="s">
        <v>2386</v>
      </c>
      <c r="B3224" t="s">
        <v>3123</v>
      </c>
      <c r="C3224" s="20">
        <v>7877</v>
      </c>
      <c r="D3224" t="s">
        <v>6962</v>
      </c>
      <c r="E3224" s="10" t="s">
        <v>7152</v>
      </c>
      <c r="F3224" s="10" t="s">
        <v>11524</v>
      </c>
    </row>
    <row r="3225" spans="1:6" x14ac:dyDescent="0.25">
      <c r="A3225" t="s">
        <v>2387</v>
      </c>
      <c r="B3225" t="s">
        <v>3124</v>
      </c>
      <c r="C3225" s="20">
        <v>3432</v>
      </c>
      <c r="D3225" t="s">
        <v>6963</v>
      </c>
      <c r="E3225" s="10" t="s">
        <v>8187</v>
      </c>
      <c r="F3225" s="10" t="s">
        <v>11525</v>
      </c>
    </row>
    <row r="3226" spans="1:6" x14ac:dyDescent="0.25">
      <c r="A3226" t="s">
        <v>2388</v>
      </c>
      <c r="B3226" t="s">
        <v>3124</v>
      </c>
      <c r="C3226" s="20">
        <v>3800</v>
      </c>
      <c r="D3226" t="s">
        <v>6964</v>
      </c>
      <c r="E3226" s="10" t="s">
        <v>8110</v>
      </c>
      <c r="F3226" s="10" t="s">
        <v>11526</v>
      </c>
    </row>
    <row r="3227" spans="1:6" x14ac:dyDescent="0.25">
      <c r="A3227" t="s">
        <v>2389</v>
      </c>
      <c r="B3227" t="s">
        <v>3124</v>
      </c>
      <c r="C3227" s="20">
        <v>4061</v>
      </c>
      <c r="D3227" t="s">
        <v>6965</v>
      </c>
      <c r="E3227" s="10" t="s">
        <v>4241</v>
      </c>
      <c r="F3227" s="10" t="s">
        <v>11527</v>
      </c>
    </row>
    <row r="3228" spans="1:6" x14ac:dyDescent="0.25">
      <c r="A3228" t="s">
        <v>2390</v>
      </c>
      <c r="B3228" t="s">
        <v>3124</v>
      </c>
      <c r="C3228" s="20">
        <v>2114</v>
      </c>
      <c r="D3228" t="s">
        <v>6966</v>
      </c>
      <c r="E3228" s="10" t="s">
        <v>4241</v>
      </c>
      <c r="F3228" s="10" t="s">
        <v>11528</v>
      </c>
    </row>
    <row r="3229" spans="1:6" x14ac:dyDescent="0.25">
      <c r="A3229" t="s">
        <v>4155</v>
      </c>
      <c r="B3229" t="s">
        <v>3124</v>
      </c>
      <c r="C3229" s="20">
        <v>208</v>
      </c>
      <c r="D3229" t="s">
        <v>12104</v>
      </c>
      <c r="E3229" s="10" t="s">
        <v>12104</v>
      </c>
      <c r="F3229" s="10" t="s">
        <v>12104</v>
      </c>
    </row>
    <row r="3230" spans="1:6" x14ac:dyDescent="0.25">
      <c r="A3230" t="s">
        <v>2391</v>
      </c>
      <c r="B3230" t="s">
        <v>3123</v>
      </c>
      <c r="C3230" s="20">
        <v>3973</v>
      </c>
      <c r="D3230" t="s">
        <v>6967</v>
      </c>
      <c r="E3230" s="10" t="s">
        <v>8653</v>
      </c>
      <c r="F3230" s="10" t="s">
        <v>11529</v>
      </c>
    </row>
    <row r="3231" spans="1:6" x14ac:dyDescent="0.25">
      <c r="A3231" t="s">
        <v>2392</v>
      </c>
      <c r="B3231" t="s">
        <v>3124</v>
      </c>
      <c r="C3231" s="20">
        <v>46</v>
      </c>
      <c r="D3231" t="s">
        <v>6968</v>
      </c>
      <c r="E3231" s="10" t="s">
        <v>4241</v>
      </c>
      <c r="F3231" s="10" t="s">
        <v>11530</v>
      </c>
    </row>
    <row r="3232" spans="1:6" x14ac:dyDescent="0.25">
      <c r="A3232" t="s">
        <v>2393</v>
      </c>
      <c r="B3232" t="s">
        <v>3124</v>
      </c>
      <c r="C3232" s="20">
        <v>972</v>
      </c>
      <c r="D3232" t="s">
        <v>6969</v>
      </c>
      <c r="E3232" s="10" t="s">
        <v>4241</v>
      </c>
      <c r="F3232" s="10" t="s">
        <v>11531</v>
      </c>
    </row>
    <row r="3233" spans="1:6" x14ac:dyDescent="0.25">
      <c r="A3233" t="s">
        <v>2394</v>
      </c>
      <c r="B3233" t="s">
        <v>3124</v>
      </c>
      <c r="C3233" s="20">
        <v>1090</v>
      </c>
      <c r="D3233" t="s">
        <v>6970</v>
      </c>
      <c r="E3233" s="10" t="s">
        <v>8591</v>
      </c>
      <c r="F3233" s="10" t="s">
        <v>11532</v>
      </c>
    </row>
    <row r="3234" spans="1:6" x14ac:dyDescent="0.25">
      <c r="A3234" t="s">
        <v>3767</v>
      </c>
      <c r="B3234" t="s">
        <v>3124</v>
      </c>
      <c r="C3234" s="20">
        <v>501</v>
      </c>
      <c r="D3234" t="s">
        <v>6971</v>
      </c>
      <c r="E3234" s="10" t="s">
        <v>4241</v>
      </c>
      <c r="F3234" s="10" t="s">
        <v>11533</v>
      </c>
    </row>
    <row r="3235" spans="1:6" x14ac:dyDescent="0.25">
      <c r="A3235" t="s">
        <v>3768</v>
      </c>
      <c r="B3235" t="s">
        <v>3124</v>
      </c>
      <c r="C3235" s="20">
        <v>554</v>
      </c>
      <c r="D3235" t="s">
        <v>6972</v>
      </c>
      <c r="E3235" s="10" t="s">
        <v>4241</v>
      </c>
      <c r="F3235" s="10" t="s">
        <v>9132</v>
      </c>
    </row>
    <row r="3236" spans="1:6" x14ac:dyDescent="0.25">
      <c r="A3236" t="s">
        <v>2395</v>
      </c>
      <c r="B3236" t="s">
        <v>3124</v>
      </c>
      <c r="C3236" s="20">
        <v>74</v>
      </c>
      <c r="D3236" t="s">
        <v>6973</v>
      </c>
      <c r="E3236" s="10" t="s">
        <v>4241</v>
      </c>
      <c r="F3236" s="10" t="s">
        <v>11332</v>
      </c>
    </row>
    <row r="3237" spans="1:6" x14ac:dyDescent="0.25">
      <c r="A3237" t="s">
        <v>3769</v>
      </c>
      <c r="B3237" t="s">
        <v>3124</v>
      </c>
      <c r="C3237" s="20">
        <v>1594</v>
      </c>
      <c r="D3237" t="s">
        <v>6974</v>
      </c>
      <c r="E3237" s="10" t="s">
        <v>4241</v>
      </c>
      <c r="F3237" s="10" t="s">
        <v>10910</v>
      </c>
    </row>
    <row r="3238" spans="1:6" x14ac:dyDescent="0.25">
      <c r="A3238" t="s">
        <v>2396</v>
      </c>
      <c r="B3238" t="s">
        <v>3124</v>
      </c>
      <c r="C3238" s="20">
        <v>741</v>
      </c>
      <c r="D3238" t="s">
        <v>6975</v>
      </c>
      <c r="E3238" s="10" t="s">
        <v>4241</v>
      </c>
      <c r="F3238" s="10" t="s">
        <v>11534</v>
      </c>
    </row>
    <row r="3239" spans="1:6" x14ac:dyDescent="0.25">
      <c r="A3239" t="s">
        <v>2397</v>
      </c>
      <c r="B3239" t="s">
        <v>3124</v>
      </c>
      <c r="C3239" s="20">
        <v>9371</v>
      </c>
      <c r="D3239" t="s">
        <v>6976</v>
      </c>
      <c r="E3239" s="10" t="s">
        <v>8654</v>
      </c>
      <c r="F3239" s="10" t="s">
        <v>11535</v>
      </c>
    </row>
    <row r="3240" spans="1:6" x14ac:dyDescent="0.25">
      <c r="A3240" t="s">
        <v>4156</v>
      </c>
      <c r="B3240" t="s">
        <v>3124</v>
      </c>
      <c r="C3240" s="20"/>
      <c r="D3240" t="s">
        <v>12104</v>
      </c>
      <c r="E3240" s="10" t="s">
        <v>12104</v>
      </c>
      <c r="F3240" s="10" t="s">
        <v>12104</v>
      </c>
    </row>
    <row r="3241" spans="1:6" x14ac:dyDescent="0.25">
      <c r="A3241" t="s">
        <v>2398</v>
      </c>
      <c r="B3241" t="s">
        <v>3124</v>
      </c>
      <c r="C3241" s="20">
        <v>2729</v>
      </c>
      <c r="D3241" t="s">
        <v>6977</v>
      </c>
      <c r="E3241" s="10" t="s">
        <v>8655</v>
      </c>
      <c r="F3241" s="10" t="s">
        <v>11536</v>
      </c>
    </row>
    <row r="3242" spans="1:6" x14ac:dyDescent="0.25">
      <c r="A3242" t="s">
        <v>4157</v>
      </c>
      <c r="B3242" t="s">
        <v>3124</v>
      </c>
      <c r="C3242" s="20">
        <v>84</v>
      </c>
      <c r="D3242" t="s">
        <v>12104</v>
      </c>
      <c r="E3242" s="10" t="s">
        <v>12104</v>
      </c>
      <c r="F3242" s="10" t="s">
        <v>12104</v>
      </c>
    </row>
    <row r="3243" spans="1:6" x14ac:dyDescent="0.25">
      <c r="A3243" t="s">
        <v>3770</v>
      </c>
      <c r="B3243" t="s">
        <v>3124</v>
      </c>
      <c r="C3243" s="20">
        <v>115</v>
      </c>
      <c r="D3243" t="s">
        <v>6978</v>
      </c>
      <c r="E3243" s="10" t="s">
        <v>4241</v>
      </c>
      <c r="F3243" s="10" t="s">
        <v>11537</v>
      </c>
    </row>
    <row r="3244" spans="1:6" x14ac:dyDescent="0.25">
      <c r="A3244" t="s">
        <v>2399</v>
      </c>
      <c r="B3244" t="s">
        <v>3124</v>
      </c>
      <c r="C3244" s="20">
        <v>238</v>
      </c>
      <c r="D3244" t="s">
        <v>6979</v>
      </c>
      <c r="E3244" s="10" t="s">
        <v>4241</v>
      </c>
      <c r="F3244" s="10" t="s">
        <v>11538</v>
      </c>
    </row>
    <row r="3245" spans="1:6" x14ac:dyDescent="0.25">
      <c r="A3245" t="s">
        <v>2400</v>
      </c>
      <c r="B3245" t="s">
        <v>3124</v>
      </c>
      <c r="C3245" s="20">
        <v>2622</v>
      </c>
      <c r="D3245" t="s">
        <v>6980</v>
      </c>
      <c r="E3245" s="10" t="s">
        <v>4241</v>
      </c>
      <c r="F3245" s="10" t="s">
        <v>11539</v>
      </c>
    </row>
    <row r="3246" spans="1:6" x14ac:dyDescent="0.25">
      <c r="A3246" t="s">
        <v>2401</v>
      </c>
      <c r="B3246" t="s">
        <v>3123</v>
      </c>
      <c r="C3246" s="20">
        <v>34985</v>
      </c>
      <c r="D3246" t="s">
        <v>6981</v>
      </c>
      <c r="E3246" s="10" t="s">
        <v>8656</v>
      </c>
      <c r="F3246" s="10" t="s">
        <v>11540</v>
      </c>
    </row>
    <row r="3247" spans="1:6" x14ac:dyDescent="0.25">
      <c r="A3247" t="s">
        <v>4158</v>
      </c>
      <c r="B3247" t="s">
        <v>3124</v>
      </c>
      <c r="C3247" s="20"/>
      <c r="D3247" t="s">
        <v>12104</v>
      </c>
      <c r="E3247" s="10" t="s">
        <v>12104</v>
      </c>
      <c r="F3247" s="10" t="s">
        <v>12104</v>
      </c>
    </row>
    <row r="3248" spans="1:6" x14ac:dyDescent="0.25">
      <c r="A3248" t="s">
        <v>2402</v>
      </c>
      <c r="B3248" t="s">
        <v>3124</v>
      </c>
      <c r="C3248" s="20">
        <v>4485</v>
      </c>
      <c r="D3248" t="s">
        <v>6982</v>
      </c>
      <c r="E3248" s="10" t="s">
        <v>4241</v>
      </c>
      <c r="F3248" s="10" t="s">
        <v>9246</v>
      </c>
    </row>
    <row r="3249" spans="1:6" x14ac:dyDescent="0.25">
      <c r="A3249" t="s">
        <v>2403</v>
      </c>
      <c r="B3249" t="s">
        <v>3123</v>
      </c>
      <c r="C3249" s="20">
        <v>11056</v>
      </c>
      <c r="D3249" t="s">
        <v>6983</v>
      </c>
      <c r="E3249" s="10" t="s">
        <v>4282</v>
      </c>
      <c r="F3249" s="10" t="s">
        <v>11541</v>
      </c>
    </row>
    <row r="3250" spans="1:6" x14ac:dyDescent="0.25">
      <c r="A3250" t="s">
        <v>2404</v>
      </c>
      <c r="B3250" t="s">
        <v>3123</v>
      </c>
      <c r="C3250" s="20">
        <v>1318</v>
      </c>
      <c r="D3250" t="s">
        <v>6984</v>
      </c>
      <c r="E3250" s="10" t="s">
        <v>8657</v>
      </c>
      <c r="F3250" s="10" t="s">
        <v>4893</v>
      </c>
    </row>
    <row r="3251" spans="1:6" x14ac:dyDescent="0.25">
      <c r="A3251" t="s">
        <v>2405</v>
      </c>
      <c r="B3251" t="s">
        <v>3124</v>
      </c>
      <c r="C3251" s="20">
        <v>8413</v>
      </c>
      <c r="D3251" t="s">
        <v>4371</v>
      </c>
      <c r="E3251" s="10" t="s">
        <v>4241</v>
      </c>
      <c r="F3251" s="10" t="s">
        <v>11542</v>
      </c>
    </row>
    <row r="3252" spans="1:6" x14ac:dyDescent="0.25">
      <c r="A3252" t="s">
        <v>3771</v>
      </c>
      <c r="B3252" t="s">
        <v>3123</v>
      </c>
      <c r="C3252" s="20">
        <v>10326</v>
      </c>
      <c r="D3252" t="s">
        <v>6985</v>
      </c>
      <c r="E3252" s="10" t="s">
        <v>8658</v>
      </c>
      <c r="F3252" s="10" t="s">
        <v>11543</v>
      </c>
    </row>
    <row r="3253" spans="1:6" x14ac:dyDescent="0.25">
      <c r="A3253" t="s">
        <v>3772</v>
      </c>
      <c r="B3253" t="s">
        <v>3123</v>
      </c>
      <c r="C3253" s="20">
        <v>3030</v>
      </c>
      <c r="D3253" t="s">
        <v>6986</v>
      </c>
      <c r="E3253" s="10" t="s">
        <v>8659</v>
      </c>
      <c r="F3253" s="10" t="s">
        <v>11544</v>
      </c>
    </row>
    <row r="3254" spans="1:6" x14ac:dyDescent="0.25">
      <c r="A3254" t="s">
        <v>2406</v>
      </c>
      <c r="B3254" t="s">
        <v>3123</v>
      </c>
      <c r="C3254" s="20">
        <v>26606</v>
      </c>
      <c r="D3254" t="s">
        <v>6987</v>
      </c>
      <c r="E3254" s="10" t="s">
        <v>8660</v>
      </c>
      <c r="F3254" s="10" t="s">
        <v>11545</v>
      </c>
    </row>
    <row r="3255" spans="1:6" x14ac:dyDescent="0.25">
      <c r="A3255" t="s">
        <v>3773</v>
      </c>
      <c r="B3255" t="s">
        <v>3123</v>
      </c>
      <c r="C3255" s="20">
        <v>6168</v>
      </c>
      <c r="D3255" t="s">
        <v>6988</v>
      </c>
      <c r="E3255" s="10" t="s">
        <v>8544</v>
      </c>
      <c r="F3255" s="10" t="s">
        <v>10447</v>
      </c>
    </row>
    <row r="3256" spans="1:6" x14ac:dyDescent="0.25">
      <c r="A3256" t="s">
        <v>3774</v>
      </c>
      <c r="B3256" t="s">
        <v>3123</v>
      </c>
      <c r="C3256" s="20">
        <v>4318</v>
      </c>
      <c r="D3256" t="s">
        <v>4741</v>
      </c>
      <c r="E3256" s="10" t="s">
        <v>8661</v>
      </c>
      <c r="F3256" s="10" t="s">
        <v>11546</v>
      </c>
    </row>
    <row r="3257" spans="1:6" x14ac:dyDescent="0.25">
      <c r="A3257" t="s">
        <v>3775</v>
      </c>
      <c r="B3257" t="s">
        <v>3123</v>
      </c>
      <c r="C3257" s="20">
        <v>3453</v>
      </c>
      <c r="D3257" t="s">
        <v>6989</v>
      </c>
      <c r="E3257" s="10" t="s">
        <v>8662</v>
      </c>
      <c r="F3257" s="10" t="s">
        <v>11547</v>
      </c>
    </row>
    <row r="3258" spans="1:6" x14ac:dyDescent="0.25">
      <c r="A3258" t="s">
        <v>2408</v>
      </c>
      <c r="B3258" t="s">
        <v>3123</v>
      </c>
      <c r="C3258" s="20">
        <v>368</v>
      </c>
      <c r="D3258" t="s">
        <v>6990</v>
      </c>
      <c r="E3258" s="10" t="s">
        <v>8663</v>
      </c>
      <c r="F3258" s="10" t="s">
        <v>11548</v>
      </c>
    </row>
    <row r="3259" spans="1:6" x14ac:dyDescent="0.25">
      <c r="A3259" t="s">
        <v>3776</v>
      </c>
      <c r="B3259" t="s">
        <v>3123</v>
      </c>
      <c r="C3259" s="20">
        <v>3422</v>
      </c>
      <c r="D3259" t="s">
        <v>6991</v>
      </c>
      <c r="E3259" s="10" t="s">
        <v>8664</v>
      </c>
      <c r="F3259" s="10" t="s">
        <v>11549</v>
      </c>
    </row>
    <row r="3260" spans="1:6" x14ac:dyDescent="0.25">
      <c r="A3260" t="s">
        <v>3777</v>
      </c>
      <c r="B3260" t="s">
        <v>3123</v>
      </c>
      <c r="C3260" s="20">
        <v>23877</v>
      </c>
      <c r="D3260" t="s">
        <v>5268</v>
      </c>
      <c r="E3260" s="10" t="s">
        <v>8665</v>
      </c>
      <c r="F3260" s="10" t="s">
        <v>9011</v>
      </c>
    </row>
    <row r="3261" spans="1:6" x14ac:dyDescent="0.25">
      <c r="A3261" t="s">
        <v>4159</v>
      </c>
      <c r="B3261" t="s">
        <v>3123</v>
      </c>
      <c r="C3261" s="20"/>
      <c r="D3261" t="s">
        <v>12104</v>
      </c>
      <c r="E3261" s="10" t="s">
        <v>12104</v>
      </c>
      <c r="F3261" s="10" t="s">
        <v>12104</v>
      </c>
    </row>
    <row r="3262" spans="1:6" x14ac:dyDescent="0.25">
      <c r="A3262" t="s">
        <v>3778</v>
      </c>
      <c r="B3262" t="s">
        <v>3123</v>
      </c>
      <c r="C3262" s="20">
        <v>36505</v>
      </c>
      <c r="D3262" t="s">
        <v>4344</v>
      </c>
      <c r="E3262" s="10" t="s">
        <v>8666</v>
      </c>
      <c r="F3262" s="10" t="s">
        <v>11550</v>
      </c>
    </row>
    <row r="3263" spans="1:6" x14ac:dyDescent="0.25">
      <c r="A3263" t="s">
        <v>2407</v>
      </c>
      <c r="B3263" t="s">
        <v>3123</v>
      </c>
      <c r="C3263" s="20">
        <v>45835</v>
      </c>
      <c r="D3263" t="s">
        <v>4253</v>
      </c>
      <c r="E3263" s="10" t="s">
        <v>8667</v>
      </c>
      <c r="F3263" s="10" t="s">
        <v>11551</v>
      </c>
    </row>
    <row r="3264" spans="1:6" x14ac:dyDescent="0.25">
      <c r="A3264" t="s">
        <v>3779</v>
      </c>
      <c r="B3264" t="s">
        <v>3123</v>
      </c>
      <c r="C3264" s="20">
        <v>22093</v>
      </c>
      <c r="D3264" t="s">
        <v>6992</v>
      </c>
      <c r="E3264" s="10" t="s">
        <v>8668</v>
      </c>
      <c r="F3264" s="10" t="s">
        <v>11552</v>
      </c>
    </row>
    <row r="3265" spans="1:6" x14ac:dyDescent="0.25">
      <c r="A3265" t="s">
        <v>3780</v>
      </c>
      <c r="B3265" t="s">
        <v>3123</v>
      </c>
      <c r="C3265" s="20">
        <v>18972</v>
      </c>
      <c r="D3265" t="s">
        <v>6993</v>
      </c>
      <c r="E3265" s="10" t="s">
        <v>6660</v>
      </c>
      <c r="F3265" s="10" t="s">
        <v>11553</v>
      </c>
    </row>
    <row r="3266" spans="1:6" x14ac:dyDescent="0.25">
      <c r="A3266" t="s">
        <v>3781</v>
      </c>
      <c r="B3266" t="s">
        <v>3123</v>
      </c>
      <c r="C3266" s="20">
        <v>24556</v>
      </c>
      <c r="D3266" t="s">
        <v>6994</v>
      </c>
      <c r="E3266" s="10" t="s">
        <v>8669</v>
      </c>
      <c r="F3266" s="10" t="s">
        <v>11554</v>
      </c>
    </row>
    <row r="3267" spans="1:6" x14ac:dyDescent="0.25">
      <c r="A3267" t="s">
        <v>3782</v>
      </c>
      <c r="B3267" t="s">
        <v>3123</v>
      </c>
      <c r="C3267" s="20">
        <v>7178</v>
      </c>
      <c r="D3267" t="s">
        <v>6995</v>
      </c>
      <c r="E3267" s="10" t="s">
        <v>8293</v>
      </c>
      <c r="F3267" s="10" t="s">
        <v>11555</v>
      </c>
    </row>
    <row r="3268" spans="1:6" x14ac:dyDescent="0.25">
      <c r="A3268" t="s">
        <v>3783</v>
      </c>
      <c r="B3268" t="s">
        <v>3123</v>
      </c>
      <c r="C3268" s="20">
        <v>4410</v>
      </c>
      <c r="D3268" t="s">
        <v>6996</v>
      </c>
      <c r="E3268" s="10" t="s">
        <v>8670</v>
      </c>
      <c r="F3268" s="10" t="s">
        <v>11556</v>
      </c>
    </row>
    <row r="3269" spans="1:6" x14ac:dyDescent="0.25">
      <c r="A3269" t="s">
        <v>2410</v>
      </c>
      <c r="B3269" t="s">
        <v>3123</v>
      </c>
      <c r="C3269" s="20">
        <v>1589</v>
      </c>
      <c r="D3269" t="s">
        <v>6997</v>
      </c>
      <c r="E3269" s="10" t="s">
        <v>8671</v>
      </c>
      <c r="F3269" s="10" t="s">
        <v>11557</v>
      </c>
    </row>
    <row r="3270" spans="1:6" x14ac:dyDescent="0.25">
      <c r="A3270" t="s">
        <v>2411</v>
      </c>
      <c r="B3270" t="s">
        <v>3123</v>
      </c>
      <c r="C3270" s="20">
        <v>10176</v>
      </c>
      <c r="D3270" t="s">
        <v>6998</v>
      </c>
      <c r="E3270" s="10" t="s">
        <v>8672</v>
      </c>
      <c r="F3270" s="10" t="s">
        <v>11558</v>
      </c>
    </row>
    <row r="3271" spans="1:6" x14ac:dyDescent="0.25">
      <c r="A3271" t="s">
        <v>2409</v>
      </c>
      <c r="B3271" t="s">
        <v>3124</v>
      </c>
      <c r="C3271" s="20">
        <v>1964</v>
      </c>
      <c r="D3271" t="s">
        <v>6999</v>
      </c>
      <c r="E3271" s="10" t="s">
        <v>8429</v>
      </c>
      <c r="F3271" s="10" t="s">
        <v>11559</v>
      </c>
    </row>
    <row r="3272" spans="1:6" x14ac:dyDescent="0.25">
      <c r="A3272" t="s">
        <v>3784</v>
      </c>
      <c r="B3272" t="s">
        <v>3124</v>
      </c>
      <c r="C3272" s="20">
        <v>17</v>
      </c>
      <c r="D3272" t="s">
        <v>7000</v>
      </c>
      <c r="E3272" s="10" t="s">
        <v>4241</v>
      </c>
      <c r="F3272" s="10" t="s">
        <v>11560</v>
      </c>
    </row>
    <row r="3273" spans="1:6" x14ac:dyDescent="0.25">
      <c r="A3273" t="s">
        <v>3785</v>
      </c>
      <c r="B3273" t="s">
        <v>3124</v>
      </c>
      <c r="C3273" s="20">
        <v>54</v>
      </c>
      <c r="D3273" t="s">
        <v>7001</v>
      </c>
      <c r="E3273" s="10" t="s">
        <v>4241</v>
      </c>
      <c r="F3273" s="10" t="s">
        <v>11561</v>
      </c>
    </row>
    <row r="3274" spans="1:6" x14ac:dyDescent="0.25">
      <c r="A3274" t="s">
        <v>2412</v>
      </c>
      <c r="B3274" t="s">
        <v>3124</v>
      </c>
      <c r="C3274" s="20">
        <v>467</v>
      </c>
      <c r="D3274" t="s">
        <v>7002</v>
      </c>
      <c r="E3274" s="10" t="s">
        <v>4241</v>
      </c>
      <c r="F3274" s="10" t="s">
        <v>11562</v>
      </c>
    </row>
    <row r="3275" spans="1:6" x14ac:dyDescent="0.25">
      <c r="A3275" t="s">
        <v>2413</v>
      </c>
      <c r="B3275" t="s">
        <v>3124</v>
      </c>
      <c r="C3275" s="20">
        <v>25</v>
      </c>
      <c r="D3275" t="s">
        <v>7003</v>
      </c>
      <c r="E3275" s="10" t="s">
        <v>4241</v>
      </c>
      <c r="F3275" s="10" t="s">
        <v>11563</v>
      </c>
    </row>
    <row r="3276" spans="1:6" x14ac:dyDescent="0.25">
      <c r="A3276" t="s">
        <v>2414</v>
      </c>
      <c r="B3276" t="s">
        <v>3124</v>
      </c>
      <c r="C3276" s="20">
        <v>897</v>
      </c>
      <c r="D3276" t="s">
        <v>7004</v>
      </c>
      <c r="E3276" s="10" t="s">
        <v>4241</v>
      </c>
      <c r="F3276" s="10" t="s">
        <v>11564</v>
      </c>
    </row>
    <row r="3277" spans="1:6" x14ac:dyDescent="0.25">
      <c r="A3277" t="s">
        <v>2415</v>
      </c>
      <c r="B3277" t="s">
        <v>3124</v>
      </c>
      <c r="C3277" s="20">
        <v>452</v>
      </c>
      <c r="D3277" t="s">
        <v>7005</v>
      </c>
      <c r="E3277" s="10" t="s">
        <v>4241</v>
      </c>
      <c r="F3277" s="10" t="s">
        <v>11565</v>
      </c>
    </row>
    <row r="3278" spans="1:6" x14ac:dyDescent="0.25">
      <c r="A3278" t="s">
        <v>2416</v>
      </c>
      <c r="B3278" t="s">
        <v>3124</v>
      </c>
      <c r="C3278" s="20">
        <v>1063</v>
      </c>
      <c r="D3278" t="s">
        <v>6831</v>
      </c>
      <c r="E3278" s="10" t="s">
        <v>4241</v>
      </c>
      <c r="F3278" s="10" t="s">
        <v>11566</v>
      </c>
    </row>
    <row r="3279" spans="1:6" x14ac:dyDescent="0.25">
      <c r="A3279" t="s">
        <v>3786</v>
      </c>
      <c r="B3279" t="s">
        <v>3123</v>
      </c>
      <c r="C3279" s="20">
        <v>4455</v>
      </c>
      <c r="D3279" t="s">
        <v>7006</v>
      </c>
      <c r="E3279" s="10" t="s">
        <v>8673</v>
      </c>
      <c r="F3279" s="10" t="s">
        <v>11567</v>
      </c>
    </row>
    <row r="3280" spans="1:6" x14ac:dyDescent="0.25">
      <c r="A3280" t="s">
        <v>3787</v>
      </c>
      <c r="B3280" t="s">
        <v>3124</v>
      </c>
      <c r="C3280" s="20">
        <v>558</v>
      </c>
      <c r="D3280" t="s">
        <v>7007</v>
      </c>
      <c r="E3280" s="10" t="s">
        <v>4241</v>
      </c>
      <c r="F3280" s="10" t="s">
        <v>11568</v>
      </c>
    </row>
    <row r="3281" spans="1:6" x14ac:dyDescent="0.25">
      <c r="A3281" t="s">
        <v>2417</v>
      </c>
      <c r="B3281" t="s">
        <v>3124</v>
      </c>
      <c r="C3281" s="20">
        <v>3698</v>
      </c>
      <c r="D3281" t="s">
        <v>7008</v>
      </c>
      <c r="E3281" s="10" t="s">
        <v>8674</v>
      </c>
      <c r="F3281" s="10" t="s">
        <v>11569</v>
      </c>
    </row>
    <row r="3282" spans="1:6" x14ac:dyDescent="0.25">
      <c r="A3282" t="s">
        <v>2418</v>
      </c>
      <c r="B3282" t="s">
        <v>3124</v>
      </c>
      <c r="C3282" s="20">
        <v>1706</v>
      </c>
      <c r="D3282" t="s">
        <v>7009</v>
      </c>
      <c r="E3282" s="10" t="s">
        <v>4241</v>
      </c>
      <c r="F3282" s="10" t="s">
        <v>11570</v>
      </c>
    </row>
    <row r="3283" spans="1:6" x14ac:dyDescent="0.25">
      <c r="A3283" t="s">
        <v>2419</v>
      </c>
      <c r="B3283" t="s">
        <v>3124</v>
      </c>
      <c r="C3283" s="20">
        <v>88</v>
      </c>
      <c r="D3283" t="s">
        <v>7010</v>
      </c>
      <c r="E3283" s="10" t="s">
        <v>4241</v>
      </c>
      <c r="F3283" s="10" t="s">
        <v>11571</v>
      </c>
    </row>
    <row r="3284" spans="1:6" x14ac:dyDescent="0.25">
      <c r="A3284" t="s">
        <v>2420</v>
      </c>
      <c r="B3284" t="s">
        <v>3123</v>
      </c>
      <c r="C3284" s="20">
        <v>6020</v>
      </c>
      <c r="D3284" t="s">
        <v>7011</v>
      </c>
      <c r="E3284" s="10" t="s">
        <v>8675</v>
      </c>
      <c r="F3284" s="10" t="s">
        <v>8133</v>
      </c>
    </row>
    <row r="3285" spans="1:6" x14ac:dyDescent="0.25">
      <c r="A3285" t="s">
        <v>2421</v>
      </c>
      <c r="B3285" t="s">
        <v>3124</v>
      </c>
      <c r="C3285" s="20">
        <v>475</v>
      </c>
      <c r="D3285" t="s">
        <v>7012</v>
      </c>
      <c r="E3285" s="10" t="s">
        <v>4241</v>
      </c>
      <c r="F3285" s="10" t="s">
        <v>11572</v>
      </c>
    </row>
    <row r="3286" spans="1:6" x14ac:dyDescent="0.25">
      <c r="A3286" t="s">
        <v>3788</v>
      </c>
      <c r="B3286" t="s">
        <v>3123</v>
      </c>
      <c r="C3286" s="20">
        <v>2800</v>
      </c>
      <c r="D3286" t="s">
        <v>7013</v>
      </c>
      <c r="E3286" s="10" t="s">
        <v>8676</v>
      </c>
      <c r="F3286" s="10" t="s">
        <v>11573</v>
      </c>
    </row>
    <row r="3287" spans="1:6" x14ac:dyDescent="0.25">
      <c r="A3287" t="s">
        <v>2422</v>
      </c>
      <c r="B3287" t="s">
        <v>3123</v>
      </c>
      <c r="C3287" s="20">
        <v>2475</v>
      </c>
      <c r="D3287" t="s">
        <v>7014</v>
      </c>
      <c r="E3287" s="10" t="s">
        <v>8296</v>
      </c>
      <c r="F3287" s="10" t="s">
        <v>11574</v>
      </c>
    </row>
    <row r="3288" spans="1:6" x14ac:dyDescent="0.25">
      <c r="A3288" t="s">
        <v>4160</v>
      </c>
      <c r="B3288" t="s">
        <v>3123</v>
      </c>
      <c r="C3288" s="20">
        <v>335</v>
      </c>
      <c r="D3288" t="s">
        <v>12104</v>
      </c>
      <c r="E3288" s="10" t="s">
        <v>12104</v>
      </c>
      <c r="F3288" s="10" t="s">
        <v>12104</v>
      </c>
    </row>
    <row r="3289" spans="1:6" x14ac:dyDescent="0.25">
      <c r="A3289" t="s">
        <v>2423</v>
      </c>
      <c r="B3289" t="s">
        <v>3123</v>
      </c>
      <c r="C3289" s="20">
        <v>17353</v>
      </c>
      <c r="D3289" t="s">
        <v>7015</v>
      </c>
      <c r="E3289" s="10" t="s">
        <v>8677</v>
      </c>
      <c r="F3289" s="10" t="s">
        <v>11575</v>
      </c>
    </row>
    <row r="3290" spans="1:6" x14ac:dyDescent="0.25">
      <c r="A3290" t="s">
        <v>2424</v>
      </c>
      <c r="B3290" t="s">
        <v>3124</v>
      </c>
      <c r="C3290" s="20">
        <v>3001</v>
      </c>
      <c r="D3290" t="s">
        <v>7016</v>
      </c>
      <c r="E3290" s="10" t="s">
        <v>4241</v>
      </c>
      <c r="F3290" s="10" t="s">
        <v>6874</v>
      </c>
    </row>
    <row r="3291" spans="1:6" x14ac:dyDescent="0.25">
      <c r="A3291" t="s">
        <v>2425</v>
      </c>
      <c r="B3291" t="s">
        <v>3123</v>
      </c>
      <c r="C3291" s="20">
        <v>224</v>
      </c>
      <c r="D3291" t="s">
        <v>5834</v>
      </c>
      <c r="E3291" s="10" t="s">
        <v>8678</v>
      </c>
      <c r="F3291" s="10" t="s">
        <v>11576</v>
      </c>
    </row>
    <row r="3292" spans="1:6" x14ac:dyDescent="0.25">
      <c r="A3292" t="s">
        <v>2426</v>
      </c>
      <c r="B3292" t="s">
        <v>3124</v>
      </c>
      <c r="C3292" s="20">
        <v>832</v>
      </c>
      <c r="D3292" t="s">
        <v>7017</v>
      </c>
      <c r="E3292" s="10" t="s">
        <v>4241</v>
      </c>
      <c r="F3292" s="10" t="s">
        <v>11577</v>
      </c>
    </row>
    <row r="3293" spans="1:6" x14ac:dyDescent="0.25">
      <c r="A3293" t="s">
        <v>2427</v>
      </c>
      <c r="B3293" t="s">
        <v>3123</v>
      </c>
      <c r="C3293" s="20">
        <v>138</v>
      </c>
      <c r="D3293" t="s">
        <v>7018</v>
      </c>
      <c r="E3293" s="10" t="s">
        <v>4241</v>
      </c>
      <c r="F3293" s="10" t="s">
        <v>11578</v>
      </c>
    </row>
    <row r="3294" spans="1:6" x14ac:dyDescent="0.25">
      <c r="A3294" t="s">
        <v>2428</v>
      </c>
      <c r="B3294" t="s">
        <v>3123</v>
      </c>
      <c r="C3294" s="20">
        <v>81</v>
      </c>
      <c r="D3294" t="s">
        <v>5832</v>
      </c>
      <c r="E3294" s="10" t="s">
        <v>4241</v>
      </c>
      <c r="F3294" s="10" t="s">
        <v>8840</v>
      </c>
    </row>
    <row r="3295" spans="1:6" x14ac:dyDescent="0.25">
      <c r="A3295" t="s">
        <v>4161</v>
      </c>
      <c r="B3295" t="s">
        <v>3124</v>
      </c>
      <c r="C3295" s="20"/>
      <c r="D3295" t="s">
        <v>12104</v>
      </c>
      <c r="E3295" s="10" t="s">
        <v>12104</v>
      </c>
      <c r="F3295" s="10" t="s">
        <v>12104</v>
      </c>
    </row>
    <row r="3296" spans="1:6" x14ac:dyDescent="0.25">
      <c r="A3296" t="s">
        <v>2429</v>
      </c>
      <c r="B3296" t="s">
        <v>3123</v>
      </c>
      <c r="C3296" s="20">
        <v>365</v>
      </c>
      <c r="D3296" t="s">
        <v>7019</v>
      </c>
      <c r="E3296" s="10" t="s">
        <v>8679</v>
      </c>
      <c r="F3296" s="10" t="s">
        <v>7902</v>
      </c>
    </row>
    <row r="3297" spans="1:6" x14ac:dyDescent="0.25">
      <c r="A3297" t="s">
        <v>2430</v>
      </c>
      <c r="B3297" t="s">
        <v>3123</v>
      </c>
      <c r="C3297" s="20">
        <v>3691</v>
      </c>
      <c r="D3297" t="s">
        <v>7020</v>
      </c>
      <c r="E3297" s="10" t="s">
        <v>7916</v>
      </c>
      <c r="F3297" s="10" t="s">
        <v>11579</v>
      </c>
    </row>
    <row r="3298" spans="1:6" x14ac:dyDescent="0.25">
      <c r="A3298" t="s">
        <v>3789</v>
      </c>
      <c r="B3298" t="s">
        <v>3123</v>
      </c>
      <c r="C3298" s="20">
        <v>165</v>
      </c>
      <c r="D3298" t="s">
        <v>4928</v>
      </c>
      <c r="E3298" s="10" t="s">
        <v>8680</v>
      </c>
      <c r="F3298" s="10" t="s">
        <v>11580</v>
      </c>
    </row>
    <row r="3299" spans="1:6" x14ac:dyDescent="0.25">
      <c r="A3299" t="s">
        <v>2431</v>
      </c>
      <c r="B3299" t="s">
        <v>3124</v>
      </c>
      <c r="C3299" s="20">
        <v>125</v>
      </c>
      <c r="D3299" t="s">
        <v>7021</v>
      </c>
      <c r="E3299" s="10" t="s">
        <v>4241</v>
      </c>
      <c r="F3299" s="10" t="s">
        <v>11581</v>
      </c>
    </row>
    <row r="3300" spans="1:6" x14ac:dyDescent="0.25">
      <c r="A3300" t="s">
        <v>2432</v>
      </c>
      <c r="B3300" t="s">
        <v>3124</v>
      </c>
      <c r="C3300" s="20">
        <v>837</v>
      </c>
      <c r="D3300" t="s">
        <v>7022</v>
      </c>
      <c r="E3300" s="10" t="s">
        <v>4241</v>
      </c>
      <c r="F3300" s="10" t="s">
        <v>11582</v>
      </c>
    </row>
    <row r="3301" spans="1:6" x14ac:dyDescent="0.25">
      <c r="A3301" t="s">
        <v>2433</v>
      </c>
      <c r="B3301" t="s">
        <v>3124</v>
      </c>
      <c r="C3301" s="20">
        <v>16432</v>
      </c>
      <c r="D3301" t="s">
        <v>7023</v>
      </c>
      <c r="E3301" s="10" t="s">
        <v>4241</v>
      </c>
      <c r="F3301" s="10" t="s">
        <v>11583</v>
      </c>
    </row>
    <row r="3302" spans="1:6" x14ac:dyDescent="0.25">
      <c r="A3302" t="s">
        <v>2434</v>
      </c>
      <c r="B3302" t="s">
        <v>3124</v>
      </c>
      <c r="C3302" s="20">
        <v>1465</v>
      </c>
      <c r="D3302" t="s">
        <v>7024</v>
      </c>
      <c r="E3302" s="10" t="s">
        <v>4241</v>
      </c>
      <c r="F3302" s="10" t="s">
        <v>11584</v>
      </c>
    </row>
    <row r="3303" spans="1:6" x14ac:dyDescent="0.25">
      <c r="A3303" t="s">
        <v>2435</v>
      </c>
      <c r="B3303" t="s">
        <v>3124</v>
      </c>
      <c r="C3303" s="20">
        <v>1278</v>
      </c>
      <c r="D3303" t="s">
        <v>7025</v>
      </c>
      <c r="E3303" s="10" t="s">
        <v>4241</v>
      </c>
      <c r="F3303" s="10" t="s">
        <v>11585</v>
      </c>
    </row>
    <row r="3304" spans="1:6" x14ac:dyDescent="0.25">
      <c r="A3304" t="s">
        <v>2436</v>
      </c>
      <c r="B3304" t="s">
        <v>3124</v>
      </c>
      <c r="C3304" s="20">
        <v>962</v>
      </c>
      <c r="D3304" t="s">
        <v>7026</v>
      </c>
      <c r="E3304" s="10" t="s">
        <v>4241</v>
      </c>
      <c r="F3304" s="10" t="s">
        <v>8772</v>
      </c>
    </row>
    <row r="3305" spans="1:6" x14ac:dyDescent="0.25">
      <c r="A3305" t="s">
        <v>2437</v>
      </c>
      <c r="B3305" t="s">
        <v>3123</v>
      </c>
      <c r="C3305" s="20">
        <v>19921</v>
      </c>
      <c r="D3305" t="s">
        <v>7027</v>
      </c>
      <c r="E3305" s="10" t="s">
        <v>7229</v>
      </c>
      <c r="F3305" s="10" t="s">
        <v>11586</v>
      </c>
    </row>
    <row r="3306" spans="1:6" x14ac:dyDescent="0.25">
      <c r="A3306" t="s">
        <v>3790</v>
      </c>
      <c r="B3306" t="s">
        <v>3124</v>
      </c>
      <c r="C3306" s="20">
        <v>11</v>
      </c>
      <c r="D3306" t="s">
        <v>7028</v>
      </c>
      <c r="E3306" s="10" t="s">
        <v>4241</v>
      </c>
      <c r="F3306" s="10" t="s">
        <v>11587</v>
      </c>
    </row>
    <row r="3307" spans="1:6" x14ac:dyDescent="0.25">
      <c r="A3307" t="s">
        <v>2438</v>
      </c>
      <c r="B3307" t="s">
        <v>3124</v>
      </c>
      <c r="C3307" s="20">
        <v>1229</v>
      </c>
      <c r="D3307" t="s">
        <v>7029</v>
      </c>
      <c r="E3307" s="10" t="s">
        <v>4241</v>
      </c>
      <c r="F3307" s="10" t="s">
        <v>10836</v>
      </c>
    </row>
    <row r="3308" spans="1:6" x14ac:dyDescent="0.25">
      <c r="A3308" t="s">
        <v>3791</v>
      </c>
      <c r="B3308" t="s">
        <v>3123</v>
      </c>
      <c r="C3308" s="20">
        <v>393</v>
      </c>
      <c r="D3308" t="s">
        <v>7030</v>
      </c>
      <c r="E3308" s="10" t="s">
        <v>8681</v>
      </c>
      <c r="F3308" s="10" t="s">
        <v>11588</v>
      </c>
    </row>
    <row r="3309" spans="1:6" x14ac:dyDescent="0.25">
      <c r="A3309" t="s">
        <v>2439</v>
      </c>
      <c r="B3309" t="s">
        <v>3123</v>
      </c>
      <c r="C3309" s="20">
        <v>1477</v>
      </c>
      <c r="D3309" t="s">
        <v>7031</v>
      </c>
      <c r="E3309" s="10" t="s">
        <v>8682</v>
      </c>
      <c r="F3309" s="10" t="s">
        <v>6973</v>
      </c>
    </row>
    <row r="3310" spans="1:6" x14ac:dyDescent="0.25">
      <c r="A3310" t="s">
        <v>2440</v>
      </c>
      <c r="B3310" t="s">
        <v>3124</v>
      </c>
      <c r="C3310" s="20">
        <v>2380</v>
      </c>
      <c r="D3310" t="s">
        <v>7032</v>
      </c>
      <c r="E3310" s="10" t="s">
        <v>4241</v>
      </c>
      <c r="F3310" s="10" t="s">
        <v>11589</v>
      </c>
    </row>
    <row r="3311" spans="1:6" x14ac:dyDescent="0.25">
      <c r="A3311" t="s">
        <v>3792</v>
      </c>
      <c r="B3311" t="s">
        <v>3123</v>
      </c>
      <c r="C3311" s="20">
        <v>50</v>
      </c>
      <c r="D3311" t="s">
        <v>7033</v>
      </c>
      <c r="E3311" s="10" t="s">
        <v>4522</v>
      </c>
      <c r="F3311" s="10" t="s">
        <v>11590</v>
      </c>
    </row>
    <row r="3312" spans="1:6" x14ac:dyDescent="0.25">
      <c r="A3312" t="s">
        <v>2441</v>
      </c>
      <c r="B3312" t="s">
        <v>3123</v>
      </c>
      <c r="C3312" s="20">
        <v>72</v>
      </c>
      <c r="D3312" t="s">
        <v>4426</v>
      </c>
      <c r="E3312" s="10" t="s">
        <v>4241</v>
      </c>
      <c r="F3312" s="10" t="s">
        <v>11591</v>
      </c>
    </row>
    <row r="3313" spans="1:6" x14ac:dyDescent="0.25">
      <c r="A3313" t="s">
        <v>2442</v>
      </c>
      <c r="B3313" t="s">
        <v>3123</v>
      </c>
      <c r="C3313" s="20">
        <v>913</v>
      </c>
      <c r="D3313" t="s">
        <v>7034</v>
      </c>
      <c r="E3313" s="10" t="s">
        <v>8683</v>
      </c>
      <c r="F3313" s="10" t="s">
        <v>11592</v>
      </c>
    </row>
    <row r="3314" spans="1:6" x14ac:dyDescent="0.25">
      <c r="A3314" t="s">
        <v>2443</v>
      </c>
      <c r="B3314" t="s">
        <v>3123</v>
      </c>
      <c r="C3314" s="20">
        <v>4862</v>
      </c>
      <c r="D3314" t="s">
        <v>7035</v>
      </c>
      <c r="E3314" s="10" t="s">
        <v>5326</v>
      </c>
      <c r="F3314" s="10" t="s">
        <v>11593</v>
      </c>
    </row>
    <row r="3315" spans="1:6" x14ac:dyDescent="0.25">
      <c r="A3315" t="s">
        <v>3793</v>
      </c>
      <c r="B3315" t="s">
        <v>3123</v>
      </c>
      <c r="C3315" s="20">
        <v>110</v>
      </c>
      <c r="D3315" t="s">
        <v>7036</v>
      </c>
      <c r="E3315" s="10" t="s">
        <v>8684</v>
      </c>
      <c r="F3315" s="10" t="s">
        <v>11594</v>
      </c>
    </row>
    <row r="3316" spans="1:6" x14ac:dyDescent="0.25">
      <c r="A3316" t="s">
        <v>2444</v>
      </c>
      <c r="B3316" t="s">
        <v>3124</v>
      </c>
      <c r="C3316" s="20">
        <v>31</v>
      </c>
      <c r="D3316" t="s">
        <v>4285</v>
      </c>
      <c r="E3316" s="10" t="s">
        <v>4241</v>
      </c>
      <c r="F3316" s="10" t="s">
        <v>11595</v>
      </c>
    </row>
    <row r="3317" spans="1:6" x14ac:dyDescent="0.25">
      <c r="A3317" t="s">
        <v>2445</v>
      </c>
      <c r="B3317" t="s">
        <v>3123</v>
      </c>
      <c r="C3317" s="20">
        <v>10657</v>
      </c>
      <c r="D3317" t="s">
        <v>7037</v>
      </c>
      <c r="E3317" s="10" t="s">
        <v>8685</v>
      </c>
      <c r="F3317" s="10" t="s">
        <v>11596</v>
      </c>
    </row>
    <row r="3318" spans="1:6" x14ac:dyDescent="0.25">
      <c r="A3318" t="s">
        <v>2446</v>
      </c>
      <c r="B3318" t="s">
        <v>3124</v>
      </c>
      <c r="C3318" s="20">
        <v>2383</v>
      </c>
      <c r="D3318" t="s">
        <v>7038</v>
      </c>
      <c r="E3318" s="10" t="s">
        <v>4241</v>
      </c>
      <c r="F3318" s="10" t="s">
        <v>11597</v>
      </c>
    </row>
    <row r="3319" spans="1:6" x14ac:dyDescent="0.25">
      <c r="A3319" t="s">
        <v>2447</v>
      </c>
      <c r="B3319" t="s">
        <v>3124</v>
      </c>
      <c r="C3319" s="20">
        <v>115</v>
      </c>
      <c r="D3319" t="s">
        <v>7039</v>
      </c>
      <c r="E3319" s="10" t="s">
        <v>4241</v>
      </c>
      <c r="F3319" s="10" t="s">
        <v>5311</v>
      </c>
    </row>
    <row r="3320" spans="1:6" x14ac:dyDescent="0.25">
      <c r="A3320" t="s">
        <v>4162</v>
      </c>
      <c r="B3320" t="s">
        <v>3124</v>
      </c>
      <c r="C3320" s="20">
        <v>637</v>
      </c>
      <c r="D3320" t="s">
        <v>12104</v>
      </c>
      <c r="E3320" s="10" t="s">
        <v>12104</v>
      </c>
      <c r="F3320" s="10" t="s">
        <v>12104</v>
      </c>
    </row>
    <row r="3321" spans="1:6" x14ac:dyDescent="0.25">
      <c r="A3321" t="s">
        <v>2448</v>
      </c>
      <c r="B3321" t="s">
        <v>3123</v>
      </c>
      <c r="C3321" s="20">
        <v>1148</v>
      </c>
      <c r="D3321" t="s">
        <v>7040</v>
      </c>
      <c r="E3321" s="10" t="s">
        <v>4241</v>
      </c>
      <c r="F3321" s="10" t="s">
        <v>11598</v>
      </c>
    </row>
    <row r="3322" spans="1:6" x14ac:dyDescent="0.25">
      <c r="A3322" t="s">
        <v>2449</v>
      </c>
      <c r="B3322" t="s">
        <v>3124</v>
      </c>
      <c r="C3322" s="20">
        <v>349</v>
      </c>
      <c r="D3322" t="s">
        <v>5943</v>
      </c>
      <c r="E3322" s="10" t="s">
        <v>4241</v>
      </c>
      <c r="F3322" s="10" t="s">
        <v>11599</v>
      </c>
    </row>
    <row r="3323" spans="1:6" x14ac:dyDescent="0.25">
      <c r="A3323" t="s">
        <v>3794</v>
      </c>
      <c r="B3323" t="s">
        <v>3124</v>
      </c>
      <c r="C3323" s="20">
        <v>114</v>
      </c>
      <c r="D3323" t="s">
        <v>7041</v>
      </c>
      <c r="E3323" s="10" t="s">
        <v>4241</v>
      </c>
      <c r="F3323" s="10" t="s">
        <v>11600</v>
      </c>
    </row>
    <row r="3324" spans="1:6" x14ac:dyDescent="0.25">
      <c r="A3324" t="s">
        <v>2450</v>
      </c>
      <c r="B3324" t="s">
        <v>3124</v>
      </c>
      <c r="C3324" s="20">
        <v>1284</v>
      </c>
      <c r="D3324" t="s">
        <v>7042</v>
      </c>
      <c r="E3324" s="10" t="s">
        <v>4241</v>
      </c>
      <c r="F3324" s="10" t="s">
        <v>11601</v>
      </c>
    </row>
    <row r="3325" spans="1:6" x14ac:dyDescent="0.25">
      <c r="A3325" t="s">
        <v>2451</v>
      </c>
      <c r="B3325" t="s">
        <v>3124</v>
      </c>
      <c r="C3325" s="20">
        <v>2353</v>
      </c>
      <c r="D3325" t="s">
        <v>7043</v>
      </c>
      <c r="E3325" s="10" t="s">
        <v>4241</v>
      </c>
      <c r="F3325" s="10" t="s">
        <v>11602</v>
      </c>
    </row>
    <row r="3326" spans="1:6" x14ac:dyDescent="0.25">
      <c r="A3326" t="s">
        <v>2452</v>
      </c>
      <c r="B3326" t="s">
        <v>3124</v>
      </c>
      <c r="C3326" s="20">
        <v>173</v>
      </c>
      <c r="D3326" t="s">
        <v>7044</v>
      </c>
      <c r="E3326" s="10" t="s">
        <v>4241</v>
      </c>
      <c r="F3326" s="10" t="s">
        <v>11603</v>
      </c>
    </row>
    <row r="3327" spans="1:6" x14ac:dyDescent="0.25">
      <c r="A3327" t="s">
        <v>2453</v>
      </c>
      <c r="B3327" t="s">
        <v>3124</v>
      </c>
      <c r="C3327" s="20">
        <v>215</v>
      </c>
      <c r="D3327" t="s">
        <v>7045</v>
      </c>
      <c r="E3327" s="10" t="s">
        <v>4241</v>
      </c>
      <c r="F3327" s="10" t="s">
        <v>11604</v>
      </c>
    </row>
    <row r="3328" spans="1:6" x14ac:dyDescent="0.25">
      <c r="A3328" t="s">
        <v>2454</v>
      </c>
      <c r="B3328" t="s">
        <v>3124</v>
      </c>
      <c r="C3328" s="20">
        <v>202</v>
      </c>
      <c r="D3328" t="s">
        <v>7046</v>
      </c>
      <c r="E3328" s="10" t="s">
        <v>4241</v>
      </c>
      <c r="F3328" s="10" t="s">
        <v>11605</v>
      </c>
    </row>
    <row r="3329" spans="1:6" x14ac:dyDescent="0.25">
      <c r="A3329" t="s">
        <v>2455</v>
      </c>
      <c r="B3329" t="s">
        <v>3124</v>
      </c>
      <c r="C3329" s="20">
        <v>102</v>
      </c>
      <c r="D3329" t="s">
        <v>7047</v>
      </c>
      <c r="E3329" s="10" t="s">
        <v>4241</v>
      </c>
      <c r="F3329" s="10" t="s">
        <v>7605</v>
      </c>
    </row>
    <row r="3330" spans="1:6" x14ac:dyDescent="0.25">
      <c r="A3330" t="s">
        <v>2456</v>
      </c>
      <c r="B3330" t="s">
        <v>3124</v>
      </c>
      <c r="C3330" s="20">
        <v>169</v>
      </c>
      <c r="D3330" t="s">
        <v>7048</v>
      </c>
      <c r="E3330" s="10" t="s">
        <v>4241</v>
      </c>
      <c r="F3330" s="10" t="s">
        <v>11606</v>
      </c>
    </row>
    <row r="3331" spans="1:6" x14ac:dyDescent="0.25">
      <c r="A3331" t="s">
        <v>2457</v>
      </c>
      <c r="B3331" t="s">
        <v>3124</v>
      </c>
      <c r="C3331" s="20">
        <v>1465</v>
      </c>
      <c r="D3331" t="s">
        <v>7049</v>
      </c>
      <c r="E3331" s="10" t="s">
        <v>4241</v>
      </c>
      <c r="F3331" s="10" t="s">
        <v>11607</v>
      </c>
    </row>
    <row r="3332" spans="1:6" x14ac:dyDescent="0.25">
      <c r="A3332" t="s">
        <v>2458</v>
      </c>
      <c r="B3332" t="s">
        <v>3124</v>
      </c>
      <c r="C3332" s="20">
        <v>185</v>
      </c>
      <c r="D3332" t="s">
        <v>7050</v>
      </c>
      <c r="E3332" s="10" t="s">
        <v>4241</v>
      </c>
      <c r="F3332" s="10" t="s">
        <v>11608</v>
      </c>
    </row>
    <row r="3333" spans="1:6" x14ac:dyDescent="0.25">
      <c r="A3333" t="s">
        <v>4163</v>
      </c>
      <c r="B3333" t="s">
        <v>3124</v>
      </c>
      <c r="C3333" s="20"/>
      <c r="D3333" t="s">
        <v>12104</v>
      </c>
      <c r="E3333" s="10" t="s">
        <v>12104</v>
      </c>
      <c r="F3333" s="10" t="s">
        <v>12104</v>
      </c>
    </row>
    <row r="3334" spans="1:6" x14ac:dyDescent="0.25">
      <c r="A3334" t="s">
        <v>2459</v>
      </c>
      <c r="B3334" t="s">
        <v>3124</v>
      </c>
      <c r="C3334" s="20">
        <v>78</v>
      </c>
      <c r="D3334" t="s">
        <v>5164</v>
      </c>
      <c r="E3334" s="10" t="s">
        <v>4241</v>
      </c>
      <c r="F3334" s="10" t="s">
        <v>11609</v>
      </c>
    </row>
    <row r="3335" spans="1:6" x14ac:dyDescent="0.25">
      <c r="A3335" t="s">
        <v>2460</v>
      </c>
      <c r="B3335" t="s">
        <v>3124</v>
      </c>
      <c r="C3335" s="20">
        <v>2487</v>
      </c>
      <c r="D3335" t="s">
        <v>7051</v>
      </c>
      <c r="E3335" s="10" t="s">
        <v>4241</v>
      </c>
      <c r="F3335" s="10" t="s">
        <v>11610</v>
      </c>
    </row>
    <row r="3336" spans="1:6" x14ac:dyDescent="0.25">
      <c r="A3336" t="s">
        <v>2461</v>
      </c>
      <c r="B3336" t="s">
        <v>3123</v>
      </c>
      <c r="C3336" s="20">
        <v>3404</v>
      </c>
      <c r="D3336" t="s">
        <v>7052</v>
      </c>
      <c r="E3336" s="10" t="s">
        <v>8686</v>
      </c>
      <c r="F3336" s="10" t="s">
        <v>10008</v>
      </c>
    </row>
    <row r="3337" spans="1:6" x14ac:dyDescent="0.25">
      <c r="A3337" t="s">
        <v>2462</v>
      </c>
      <c r="B3337" t="s">
        <v>3124</v>
      </c>
      <c r="C3337" s="20">
        <v>1900</v>
      </c>
      <c r="D3337" t="s">
        <v>7053</v>
      </c>
      <c r="E3337" s="10" t="s">
        <v>4241</v>
      </c>
      <c r="F3337" s="10" t="s">
        <v>11611</v>
      </c>
    </row>
    <row r="3338" spans="1:6" x14ac:dyDescent="0.25">
      <c r="A3338" t="s">
        <v>2463</v>
      </c>
      <c r="B3338" t="s">
        <v>3123</v>
      </c>
      <c r="C3338" s="20">
        <v>6790</v>
      </c>
      <c r="D3338" t="s">
        <v>7054</v>
      </c>
      <c r="E3338" s="10" t="s">
        <v>4433</v>
      </c>
      <c r="F3338" s="10" t="s">
        <v>11612</v>
      </c>
    </row>
    <row r="3339" spans="1:6" x14ac:dyDescent="0.25">
      <c r="A3339" t="s">
        <v>2464</v>
      </c>
      <c r="B3339" t="s">
        <v>3124</v>
      </c>
      <c r="C3339" s="20">
        <v>1073</v>
      </c>
      <c r="D3339" t="s">
        <v>7055</v>
      </c>
      <c r="E3339" s="10" t="s">
        <v>8687</v>
      </c>
      <c r="F3339" s="10" t="s">
        <v>11613</v>
      </c>
    </row>
    <row r="3340" spans="1:6" x14ac:dyDescent="0.25">
      <c r="A3340" t="s">
        <v>2465</v>
      </c>
      <c r="B3340" t="s">
        <v>3123</v>
      </c>
      <c r="C3340" s="20">
        <v>13554</v>
      </c>
      <c r="D3340" t="s">
        <v>4617</v>
      </c>
      <c r="E3340" s="10" t="s">
        <v>4337</v>
      </c>
      <c r="F3340" s="10" t="s">
        <v>11614</v>
      </c>
    </row>
    <row r="3341" spans="1:6" x14ac:dyDescent="0.25">
      <c r="A3341" t="s">
        <v>2466</v>
      </c>
      <c r="B3341" t="s">
        <v>3123</v>
      </c>
      <c r="C3341" s="20">
        <v>6473</v>
      </c>
      <c r="D3341" t="s">
        <v>7056</v>
      </c>
      <c r="E3341" s="10" t="s">
        <v>7027</v>
      </c>
      <c r="F3341" s="10" t="s">
        <v>11615</v>
      </c>
    </row>
    <row r="3342" spans="1:6" x14ac:dyDescent="0.25">
      <c r="A3342" t="s">
        <v>3795</v>
      </c>
      <c r="B3342" t="s">
        <v>3124</v>
      </c>
      <c r="C3342" s="20">
        <v>1139</v>
      </c>
      <c r="D3342" t="s">
        <v>7057</v>
      </c>
      <c r="E3342" s="10" t="s">
        <v>4241</v>
      </c>
      <c r="F3342" s="10" t="s">
        <v>11616</v>
      </c>
    </row>
    <row r="3343" spans="1:6" x14ac:dyDescent="0.25">
      <c r="A3343" t="s">
        <v>2467</v>
      </c>
      <c r="B3343" t="s">
        <v>3123</v>
      </c>
      <c r="C3343" s="20">
        <v>5520</v>
      </c>
      <c r="D3343" t="s">
        <v>4355</v>
      </c>
      <c r="E3343" s="10" t="s">
        <v>8688</v>
      </c>
      <c r="F3343" s="10" t="s">
        <v>11617</v>
      </c>
    </row>
    <row r="3344" spans="1:6" x14ac:dyDescent="0.25">
      <c r="A3344" t="s">
        <v>3796</v>
      </c>
      <c r="B3344" t="s">
        <v>3123</v>
      </c>
      <c r="C3344" s="20">
        <v>122</v>
      </c>
      <c r="D3344" t="s">
        <v>6700</v>
      </c>
      <c r="E3344" s="10" t="s">
        <v>8689</v>
      </c>
      <c r="F3344" s="10" t="s">
        <v>5172</v>
      </c>
    </row>
    <row r="3345" spans="1:6" x14ac:dyDescent="0.25">
      <c r="A3345" t="s">
        <v>2468</v>
      </c>
      <c r="B3345" t="s">
        <v>3124</v>
      </c>
      <c r="C3345" s="20">
        <v>11619</v>
      </c>
      <c r="D3345" t="s">
        <v>7058</v>
      </c>
      <c r="E3345" s="10" t="s">
        <v>8690</v>
      </c>
      <c r="F3345" s="10" t="s">
        <v>11618</v>
      </c>
    </row>
    <row r="3346" spans="1:6" x14ac:dyDescent="0.25">
      <c r="A3346" t="s">
        <v>2469</v>
      </c>
      <c r="B3346" t="s">
        <v>3124</v>
      </c>
      <c r="C3346" s="20">
        <v>11945</v>
      </c>
      <c r="D3346" t="s">
        <v>7059</v>
      </c>
      <c r="E3346" s="10" t="s">
        <v>4241</v>
      </c>
      <c r="F3346" s="10" t="s">
        <v>11619</v>
      </c>
    </row>
    <row r="3347" spans="1:6" x14ac:dyDescent="0.25">
      <c r="A3347" t="s">
        <v>2470</v>
      </c>
      <c r="B3347" t="s">
        <v>3123</v>
      </c>
      <c r="C3347" s="20">
        <v>10602</v>
      </c>
      <c r="D3347" t="s">
        <v>7060</v>
      </c>
      <c r="E3347" s="10" t="s">
        <v>7359</v>
      </c>
      <c r="F3347" s="10" t="s">
        <v>11620</v>
      </c>
    </row>
    <row r="3348" spans="1:6" x14ac:dyDescent="0.25">
      <c r="A3348" t="s">
        <v>3797</v>
      </c>
      <c r="B3348" t="s">
        <v>3123</v>
      </c>
      <c r="C3348" s="20">
        <v>2675</v>
      </c>
      <c r="D3348" t="s">
        <v>7061</v>
      </c>
      <c r="E3348" s="10" t="s">
        <v>8691</v>
      </c>
      <c r="F3348" s="10" t="s">
        <v>11621</v>
      </c>
    </row>
    <row r="3349" spans="1:6" x14ac:dyDescent="0.25">
      <c r="A3349" t="s">
        <v>4164</v>
      </c>
      <c r="B3349" t="s">
        <v>3123</v>
      </c>
      <c r="C3349" s="20"/>
      <c r="D3349" t="s">
        <v>12104</v>
      </c>
      <c r="E3349" s="10" t="s">
        <v>12104</v>
      </c>
      <c r="F3349" s="10" t="s">
        <v>12104</v>
      </c>
    </row>
    <row r="3350" spans="1:6" x14ac:dyDescent="0.25">
      <c r="A3350" t="s">
        <v>4165</v>
      </c>
      <c r="B3350" t="s">
        <v>3123</v>
      </c>
      <c r="C3350" s="20"/>
      <c r="D3350" t="s">
        <v>12104</v>
      </c>
      <c r="E3350" s="10" t="s">
        <v>12104</v>
      </c>
      <c r="F3350" s="10" t="s">
        <v>12104</v>
      </c>
    </row>
    <row r="3351" spans="1:6" x14ac:dyDescent="0.25">
      <c r="A3351" t="s">
        <v>4166</v>
      </c>
      <c r="B3351" t="s">
        <v>3123</v>
      </c>
      <c r="C3351" s="20"/>
      <c r="D3351" t="s">
        <v>12104</v>
      </c>
      <c r="E3351" s="10" t="s">
        <v>12104</v>
      </c>
      <c r="F3351" s="10" t="s">
        <v>12104</v>
      </c>
    </row>
    <row r="3352" spans="1:6" x14ac:dyDescent="0.25">
      <c r="A3352" t="s">
        <v>4167</v>
      </c>
      <c r="B3352" t="s">
        <v>3123</v>
      </c>
      <c r="C3352" s="20"/>
      <c r="D3352" t="s">
        <v>12104</v>
      </c>
      <c r="E3352" s="10" t="s">
        <v>12104</v>
      </c>
      <c r="F3352" s="10" t="s">
        <v>12104</v>
      </c>
    </row>
    <row r="3353" spans="1:6" x14ac:dyDescent="0.25">
      <c r="A3353" t="s">
        <v>4168</v>
      </c>
      <c r="B3353" t="s">
        <v>3123</v>
      </c>
      <c r="C3353" s="20"/>
      <c r="D3353" t="s">
        <v>12104</v>
      </c>
      <c r="E3353" s="10" t="s">
        <v>12104</v>
      </c>
      <c r="F3353" s="10" t="s">
        <v>12104</v>
      </c>
    </row>
    <row r="3354" spans="1:6" x14ac:dyDescent="0.25">
      <c r="A3354" t="s">
        <v>4169</v>
      </c>
      <c r="B3354" t="s">
        <v>3123</v>
      </c>
      <c r="C3354" s="20"/>
      <c r="D3354" t="s">
        <v>12104</v>
      </c>
      <c r="E3354" s="10" t="s">
        <v>12104</v>
      </c>
      <c r="F3354" s="10" t="s">
        <v>12104</v>
      </c>
    </row>
    <row r="3355" spans="1:6" x14ac:dyDescent="0.25">
      <c r="A3355" t="s">
        <v>2471</v>
      </c>
      <c r="B3355" t="s">
        <v>3123</v>
      </c>
      <c r="C3355" s="20">
        <v>2493</v>
      </c>
      <c r="D3355" t="s">
        <v>7062</v>
      </c>
      <c r="E3355" s="10" t="s">
        <v>8692</v>
      </c>
      <c r="F3355" s="10" t="s">
        <v>11093</v>
      </c>
    </row>
    <row r="3356" spans="1:6" x14ac:dyDescent="0.25">
      <c r="A3356" t="s">
        <v>2472</v>
      </c>
      <c r="B3356" t="s">
        <v>3124</v>
      </c>
      <c r="C3356" s="20">
        <v>511</v>
      </c>
      <c r="D3356" t="s">
        <v>4751</v>
      </c>
      <c r="E3356" s="10" t="s">
        <v>8693</v>
      </c>
      <c r="F3356" s="10" t="s">
        <v>11622</v>
      </c>
    </row>
    <row r="3357" spans="1:6" x14ac:dyDescent="0.25">
      <c r="A3357" t="s">
        <v>2473</v>
      </c>
      <c r="B3357" t="s">
        <v>3124</v>
      </c>
      <c r="C3357" s="20">
        <v>1880</v>
      </c>
      <c r="D3357" t="s">
        <v>7063</v>
      </c>
      <c r="E3357" s="10" t="s">
        <v>4241</v>
      </c>
      <c r="F3357" s="10" t="s">
        <v>9571</v>
      </c>
    </row>
    <row r="3358" spans="1:6" x14ac:dyDescent="0.25">
      <c r="A3358" t="s">
        <v>2474</v>
      </c>
      <c r="B3358" t="s">
        <v>3124</v>
      </c>
      <c r="C3358" s="20">
        <v>2865</v>
      </c>
      <c r="D3358" t="s">
        <v>7064</v>
      </c>
      <c r="E3358" s="10" t="s">
        <v>8694</v>
      </c>
      <c r="F3358" s="10" t="s">
        <v>11623</v>
      </c>
    </row>
    <row r="3359" spans="1:6" x14ac:dyDescent="0.25">
      <c r="A3359" t="s">
        <v>2475</v>
      </c>
      <c r="B3359" t="s">
        <v>3123</v>
      </c>
      <c r="C3359" s="20">
        <v>8242</v>
      </c>
      <c r="D3359" t="s">
        <v>7065</v>
      </c>
      <c r="E3359" s="10" t="s">
        <v>8695</v>
      </c>
      <c r="F3359" s="10" t="s">
        <v>4747</v>
      </c>
    </row>
    <row r="3360" spans="1:6" x14ac:dyDescent="0.25">
      <c r="A3360" t="s">
        <v>3798</v>
      </c>
      <c r="B3360" t="s">
        <v>3123</v>
      </c>
      <c r="C3360" s="20">
        <v>26</v>
      </c>
      <c r="D3360" t="s">
        <v>7066</v>
      </c>
      <c r="E3360" s="10" t="s">
        <v>8004</v>
      </c>
      <c r="F3360" s="10" t="s">
        <v>11624</v>
      </c>
    </row>
    <row r="3361" spans="1:6" x14ac:dyDescent="0.25">
      <c r="A3361" t="s">
        <v>3799</v>
      </c>
      <c r="B3361" t="s">
        <v>3123</v>
      </c>
      <c r="C3361" s="20">
        <v>596</v>
      </c>
      <c r="D3361" t="s">
        <v>7067</v>
      </c>
      <c r="E3361" s="10" t="s">
        <v>8696</v>
      </c>
      <c r="F3361" s="10" t="s">
        <v>11625</v>
      </c>
    </row>
    <row r="3362" spans="1:6" x14ac:dyDescent="0.25">
      <c r="A3362" t="s">
        <v>3800</v>
      </c>
      <c r="B3362" t="s">
        <v>3123</v>
      </c>
      <c r="C3362" s="20">
        <v>21</v>
      </c>
      <c r="D3362" t="s">
        <v>7068</v>
      </c>
      <c r="E3362" s="10" t="s">
        <v>4241</v>
      </c>
      <c r="F3362" s="10" t="s">
        <v>11626</v>
      </c>
    </row>
    <row r="3363" spans="1:6" x14ac:dyDescent="0.25">
      <c r="A3363" t="s">
        <v>3801</v>
      </c>
      <c r="B3363" t="s">
        <v>3123</v>
      </c>
      <c r="C3363" s="20">
        <v>144</v>
      </c>
      <c r="D3363" t="s">
        <v>4400</v>
      </c>
      <c r="E3363" s="10" t="s">
        <v>4241</v>
      </c>
      <c r="F3363" s="10" t="s">
        <v>11627</v>
      </c>
    </row>
    <row r="3364" spans="1:6" x14ac:dyDescent="0.25">
      <c r="A3364" t="s">
        <v>2476</v>
      </c>
      <c r="B3364" t="s">
        <v>3123</v>
      </c>
      <c r="C3364" s="20">
        <v>2043</v>
      </c>
      <c r="D3364" t="s">
        <v>7009</v>
      </c>
      <c r="E3364" s="10" t="s">
        <v>8697</v>
      </c>
      <c r="F3364" s="10" t="s">
        <v>11628</v>
      </c>
    </row>
    <row r="3365" spans="1:6" x14ac:dyDescent="0.25">
      <c r="A3365" t="s">
        <v>3802</v>
      </c>
      <c r="B3365" t="s">
        <v>3124</v>
      </c>
      <c r="C3365" s="20">
        <v>338</v>
      </c>
      <c r="D3365" t="s">
        <v>7069</v>
      </c>
      <c r="E3365" s="10" t="s">
        <v>4241</v>
      </c>
      <c r="F3365" s="10" t="s">
        <v>11629</v>
      </c>
    </row>
    <row r="3366" spans="1:6" x14ac:dyDescent="0.25">
      <c r="A3366" t="s">
        <v>3803</v>
      </c>
      <c r="B3366" t="s">
        <v>3124</v>
      </c>
      <c r="C3366" s="20">
        <v>17012</v>
      </c>
      <c r="D3366" t="s">
        <v>7070</v>
      </c>
      <c r="E3366" s="10" t="s">
        <v>4241</v>
      </c>
      <c r="F3366" s="10" t="s">
        <v>11630</v>
      </c>
    </row>
    <row r="3367" spans="1:6" x14ac:dyDescent="0.25">
      <c r="A3367" t="s">
        <v>2477</v>
      </c>
      <c r="B3367" t="s">
        <v>3123</v>
      </c>
      <c r="C3367" s="20">
        <v>1422</v>
      </c>
      <c r="D3367" t="s">
        <v>4676</v>
      </c>
      <c r="E3367" s="10" t="s">
        <v>8698</v>
      </c>
      <c r="F3367" s="10" t="s">
        <v>11631</v>
      </c>
    </row>
    <row r="3368" spans="1:6" x14ac:dyDescent="0.25">
      <c r="A3368" t="s">
        <v>2478</v>
      </c>
      <c r="B3368" t="s">
        <v>3124</v>
      </c>
      <c r="C3368" s="20">
        <v>66</v>
      </c>
      <c r="D3368" t="s">
        <v>7071</v>
      </c>
      <c r="E3368" s="10" t="s">
        <v>4241</v>
      </c>
      <c r="F3368" s="10" t="s">
        <v>11632</v>
      </c>
    </row>
    <row r="3369" spans="1:6" x14ac:dyDescent="0.25">
      <c r="A3369" t="s">
        <v>2479</v>
      </c>
      <c r="B3369" t="s">
        <v>3124</v>
      </c>
      <c r="C3369" s="20">
        <v>990</v>
      </c>
      <c r="D3369" t="s">
        <v>7072</v>
      </c>
      <c r="E3369" s="10" t="s">
        <v>4241</v>
      </c>
      <c r="F3369" s="10" t="s">
        <v>11633</v>
      </c>
    </row>
    <row r="3370" spans="1:6" x14ac:dyDescent="0.25">
      <c r="A3370" t="s">
        <v>2479</v>
      </c>
      <c r="B3370" t="s">
        <v>3124</v>
      </c>
      <c r="C3370" s="20">
        <v>900</v>
      </c>
      <c r="D3370" t="s">
        <v>7073</v>
      </c>
      <c r="E3370" s="10" t="s">
        <v>4241</v>
      </c>
      <c r="F3370" s="10" t="s">
        <v>11634</v>
      </c>
    </row>
    <row r="3371" spans="1:6" x14ac:dyDescent="0.25">
      <c r="A3371" t="s">
        <v>2479</v>
      </c>
      <c r="B3371" t="s">
        <v>3124</v>
      </c>
      <c r="C3371" s="20">
        <v>2061</v>
      </c>
      <c r="D3371" t="s">
        <v>7074</v>
      </c>
      <c r="E3371" s="10" t="s">
        <v>7737</v>
      </c>
      <c r="F3371" s="10" t="s">
        <v>11635</v>
      </c>
    </row>
    <row r="3372" spans="1:6" x14ac:dyDescent="0.25">
      <c r="A3372" t="s">
        <v>2480</v>
      </c>
      <c r="B3372" t="s">
        <v>3123</v>
      </c>
      <c r="C3372" s="20">
        <v>8043</v>
      </c>
      <c r="D3372" t="s">
        <v>7075</v>
      </c>
      <c r="E3372" s="10" t="s">
        <v>8699</v>
      </c>
      <c r="F3372" s="10" t="s">
        <v>11636</v>
      </c>
    </row>
    <row r="3373" spans="1:6" x14ac:dyDescent="0.25">
      <c r="A3373" t="s">
        <v>3804</v>
      </c>
      <c r="B3373" t="s">
        <v>3123</v>
      </c>
      <c r="C3373" s="20">
        <v>102</v>
      </c>
      <c r="D3373" t="s">
        <v>7076</v>
      </c>
      <c r="E3373" s="10" t="s">
        <v>4241</v>
      </c>
      <c r="F3373" s="10" t="s">
        <v>11637</v>
      </c>
    </row>
    <row r="3374" spans="1:6" x14ac:dyDescent="0.25">
      <c r="A3374" t="s">
        <v>4170</v>
      </c>
      <c r="B3374" t="s">
        <v>3124</v>
      </c>
      <c r="C3374" s="20"/>
      <c r="D3374" t="s">
        <v>12104</v>
      </c>
      <c r="E3374" s="10" t="s">
        <v>12104</v>
      </c>
      <c r="F3374" s="10" t="s">
        <v>12104</v>
      </c>
    </row>
    <row r="3375" spans="1:6" x14ac:dyDescent="0.25">
      <c r="A3375" t="s">
        <v>2481</v>
      </c>
      <c r="B3375" t="s">
        <v>3124</v>
      </c>
      <c r="C3375" s="20">
        <v>1275</v>
      </c>
      <c r="D3375" t="s">
        <v>7077</v>
      </c>
      <c r="E3375" s="10" t="s">
        <v>4241</v>
      </c>
      <c r="F3375" s="10" t="s">
        <v>10561</v>
      </c>
    </row>
    <row r="3376" spans="1:6" x14ac:dyDescent="0.25">
      <c r="A3376" t="s">
        <v>2482</v>
      </c>
      <c r="B3376" t="s">
        <v>3124</v>
      </c>
      <c r="C3376" s="20">
        <v>150</v>
      </c>
      <c r="D3376" t="s">
        <v>7078</v>
      </c>
      <c r="E3376" s="10" t="s">
        <v>4241</v>
      </c>
      <c r="F3376" s="10" t="s">
        <v>11638</v>
      </c>
    </row>
    <row r="3377" spans="1:6" x14ac:dyDescent="0.25">
      <c r="A3377" t="s">
        <v>2483</v>
      </c>
      <c r="B3377" t="s">
        <v>3124</v>
      </c>
      <c r="C3377" s="20">
        <v>196</v>
      </c>
      <c r="D3377" t="s">
        <v>7079</v>
      </c>
      <c r="E3377" s="10" t="s">
        <v>4241</v>
      </c>
      <c r="F3377" s="10" t="s">
        <v>11639</v>
      </c>
    </row>
    <row r="3378" spans="1:6" x14ac:dyDescent="0.25">
      <c r="A3378" t="s">
        <v>2484</v>
      </c>
      <c r="B3378" t="s">
        <v>3124</v>
      </c>
      <c r="C3378" s="20">
        <v>3723</v>
      </c>
      <c r="D3378" t="s">
        <v>4434</v>
      </c>
      <c r="E3378" s="10" t="s">
        <v>4241</v>
      </c>
      <c r="F3378" s="10" t="s">
        <v>11640</v>
      </c>
    </row>
    <row r="3379" spans="1:6" x14ac:dyDescent="0.25">
      <c r="A3379" t="s">
        <v>3805</v>
      </c>
      <c r="B3379" t="s">
        <v>3124</v>
      </c>
      <c r="C3379" s="20">
        <v>91</v>
      </c>
      <c r="D3379" t="s">
        <v>7080</v>
      </c>
      <c r="E3379" s="10" t="s">
        <v>4241</v>
      </c>
      <c r="F3379" s="10" t="s">
        <v>11641</v>
      </c>
    </row>
    <row r="3380" spans="1:6" x14ac:dyDescent="0.25">
      <c r="A3380" t="s">
        <v>2485</v>
      </c>
      <c r="B3380" t="s">
        <v>3123</v>
      </c>
      <c r="C3380" s="20">
        <v>5062</v>
      </c>
      <c r="D3380" t="s">
        <v>4241</v>
      </c>
      <c r="E3380" s="10" t="s">
        <v>4241</v>
      </c>
      <c r="F3380" s="10" t="s">
        <v>11642</v>
      </c>
    </row>
    <row r="3381" spans="1:6" x14ac:dyDescent="0.25">
      <c r="A3381" t="s">
        <v>2486</v>
      </c>
      <c r="B3381" t="s">
        <v>3123</v>
      </c>
      <c r="C3381" s="20">
        <v>476</v>
      </c>
      <c r="D3381" t="s">
        <v>7081</v>
      </c>
      <c r="E3381" s="10" t="s">
        <v>8700</v>
      </c>
      <c r="F3381" s="10" t="s">
        <v>11643</v>
      </c>
    </row>
    <row r="3382" spans="1:6" x14ac:dyDescent="0.25">
      <c r="A3382" t="s">
        <v>2487</v>
      </c>
      <c r="B3382" t="s">
        <v>3123</v>
      </c>
      <c r="C3382" s="20">
        <v>1313</v>
      </c>
      <c r="D3382" t="s">
        <v>7082</v>
      </c>
      <c r="E3382" s="10" t="s">
        <v>4241</v>
      </c>
      <c r="F3382" s="10" t="s">
        <v>11644</v>
      </c>
    </row>
    <row r="3383" spans="1:6" x14ac:dyDescent="0.25">
      <c r="A3383" t="s">
        <v>2488</v>
      </c>
      <c r="B3383" t="s">
        <v>3123</v>
      </c>
      <c r="C3383" s="20">
        <v>4536</v>
      </c>
      <c r="D3383" t="s">
        <v>4241</v>
      </c>
      <c r="E3383" s="10" t="s">
        <v>4241</v>
      </c>
      <c r="F3383" s="10" t="s">
        <v>11645</v>
      </c>
    </row>
    <row r="3384" spans="1:6" x14ac:dyDescent="0.25">
      <c r="A3384" t="s">
        <v>2489</v>
      </c>
      <c r="B3384" t="s">
        <v>3123</v>
      </c>
      <c r="C3384" s="20">
        <v>5660</v>
      </c>
      <c r="D3384" t="s">
        <v>4241</v>
      </c>
      <c r="E3384" s="10" t="s">
        <v>4241</v>
      </c>
      <c r="F3384" s="10" t="s">
        <v>11646</v>
      </c>
    </row>
    <row r="3385" spans="1:6" x14ac:dyDescent="0.25">
      <c r="A3385" t="s">
        <v>2490</v>
      </c>
      <c r="B3385" t="s">
        <v>3124</v>
      </c>
      <c r="C3385" s="20">
        <v>264</v>
      </c>
      <c r="D3385" t="s">
        <v>7083</v>
      </c>
      <c r="E3385" s="10" t="s">
        <v>4241</v>
      </c>
      <c r="F3385" s="10" t="s">
        <v>8980</v>
      </c>
    </row>
    <row r="3386" spans="1:6" x14ac:dyDescent="0.25">
      <c r="A3386" t="s">
        <v>2491</v>
      </c>
      <c r="B3386" t="s">
        <v>3124</v>
      </c>
      <c r="C3386" s="20">
        <v>1868</v>
      </c>
      <c r="D3386" t="s">
        <v>7084</v>
      </c>
      <c r="E3386" s="10" t="s">
        <v>4241</v>
      </c>
      <c r="F3386" s="10" t="s">
        <v>11647</v>
      </c>
    </row>
    <row r="3387" spans="1:6" x14ac:dyDescent="0.25">
      <c r="A3387" t="s">
        <v>3806</v>
      </c>
      <c r="B3387" t="s">
        <v>3123</v>
      </c>
      <c r="C3387" s="20">
        <v>40</v>
      </c>
      <c r="D3387" t="s">
        <v>6679</v>
      </c>
      <c r="E3387" s="10" t="s">
        <v>4241</v>
      </c>
      <c r="F3387" s="10" t="s">
        <v>11648</v>
      </c>
    </row>
    <row r="3388" spans="1:6" x14ac:dyDescent="0.25">
      <c r="A3388" t="s">
        <v>2492</v>
      </c>
      <c r="B3388" t="s">
        <v>3124</v>
      </c>
      <c r="C3388" s="20">
        <v>376</v>
      </c>
      <c r="D3388" t="s">
        <v>7085</v>
      </c>
      <c r="E3388" s="10" t="s">
        <v>4241</v>
      </c>
      <c r="F3388" s="10" t="s">
        <v>11649</v>
      </c>
    </row>
    <row r="3389" spans="1:6" x14ac:dyDescent="0.25">
      <c r="A3389" t="s">
        <v>2493</v>
      </c>
      <c r="B3389" t="s">
        <v>3124</v>
      </c>
      <c r="C3389" s="20">
        <v>71</v>
      </c>
      <c r="D3389" t="s">
        <v>5697</v>
      </c>
      <c r="E3389" s="10" t="s">
        <v>4241</v>
      </c>
      <c r="F3389" s="10" t="s">
        <v>11650</v>
      </c>
    </row>
    <row r="3390" spans="1:6" x14ac:dyDescent="0.25">
      <c r="A3390" t="s">
        <v>2494</v>
      </c>
      <c r="B3390" t="s">
        <v>3124</v>
      </c>
      <c r="C3390" s="20">
        <v>351</v>
      </c>
      <c r="D3390" t="s">
        <v>7086</v>
      </c>
      <c r="E3390" s="10" t="s">
        <v>4241</v>
      </c>
      <c r="F3390" s="10" t="s">
        <v>11651</v>
      </c>
    </row>
    <row r="3391" spans="1:6" x14ac:dyDescent="0.25">
      <c r="A3391" t="s">
        <v>2495</v>
      </c>
      <c r="B3391" t="s">
        <v>3124</v>
      </c>
      <c r="C3391" s="20">
        <v>675</v>
      </c>
      <c r="D3391" t="s">
        <v>7087</v>
      </c>
      <c r="E3391" s="10" t="s">
        <v>4241</v>
      </c>
      <c r="F3391" s="10" t="s">
        <v>11652</v>
      </c>
    </row>
    <row r="3392" spans="1:6" x14ac:dyDescent="0.25">
      <c r="A3392" t="s">
        <v>2496</v>
      </c>
      <c r="B3392" t="s">
        <v>3124</v>
      </c>
      <c r="C3392" s="20">
        <v>17</v>
      </c>
      <c r="D3392" t="s">
        <v>6326</v>
      </c>
      <c r="E3392" s="10" t="s">
        <v>4241</v>
      </c>
      <c r="F3392" s="10" t="s">
        <v>11653</v>
      </c>
    </row>
    <row r="3393" spans="1:6" x14ac:dyDescent="0.25">
      <c r="A3393" t="s">
        <v>4171</v>
      </c>
      <c r="B3393" t="s">
        <v>3123</v>
      </c>
      <c r="C3393" s="20"/>
      <c r="D3393" t="s">
        <v>12104</v>
      </c>
      <c r="E3393" s="10" t="s">
        <v>12104</v>
      </c>
      <c r="F3393" s="10" t="s">
        <v>12104</v>
      </c>
    </row>
    <row r="3394" spans="1:6" x14ac:dyDescent="0.25">
      <c r="A3394" t="s">
        <v>4172</v>
      </c>
      <c r="B3394" t="s">
        <v>3123</v>
      </c>
      <c r="C3394" s="20"/>
      <c r="D3394" t="s">
        <v>12104</v>
      </c>
      <c r="E3394" s="10" t="s">
        <v>12104</v>
      </c>
      <c r="F3394" s="10" t="s">
        <v>12104</v>
      </c>
    </row>
    <row r="3395" spans="1:6" x14ac:dyDescent="0.25">
      <c r="A3395" t="s">
        <v>4173</v>
      </c>
      <c r="B3395" t="s">
        <v>3123</v>
      </c>
      <c r="C3395" s="20"/>
      <c r="D3395" t="s">
        <v>12104</v>
      </c>
      <c r="E3395" s="10" t="s">
        <v>12104</v>
      </c>
      <c r="F3395" s="10" t="s">
        <v>12104</v>
      </c>
    </row>
    <row r="3396" spans="1:6" x14ac:dyDescent="0.25">
      <c r="A3396" t="s">
        <v>2497</v>
      </c>
      <c r="B3396" t="s">
        <v>3123</v>
      </c>
      <c r="C3396" s="20">
        <v>28827</v>
      </c>
      <c r="D3396" t="s">
        <v>7088</v>
      </c>
      <c r="E3396" s="10" t="s">
        <v>8701</v>
      </c>
      <c r="F3396" s="10" t="s">
        <v>11654</v>
      </c>
    </row>
    <row r="3397" spans="1:6" x14ac:dyDescent="0.25">
      <c r="A3397" t="s">
        <v>2498</v>
      </c>
      <c r="B3397" t="s">
        <v>3123</v>
      </c>
      <c r="C3397" s="20">
        <v>20159</v>
      </c>
      <c r="D3397" t="s">
        <v>7089</v>
      </c>
      <c r="E3397" s="10" t="s">
        <v>5547</v>
      </c>
      <c r="F3397" s="10" t="s">
        <v>11655</v>
      </c>
    </row>
    <row r="3398" spans="1:6" x14ac:dyDescent="0.25">
      <c r="A3398" t="s">
        <v>4174</v>
      </c>
      <c r="B3398" t="s">
        <v>3123</v>
      </c>
      <c r="C3398" s="20">
        <v>1269</v>
      </c>
      <c r="D3398" t="s">
        <v>12104</v>
      </c>
      <c r="E3398" s="10" t="s">
        <v>12104</v>
      </c>
      <c r="F3398" s="10" t="s">
        <v>12104</v>
      </c>
    </row>
    <row r="3399" spans="1:6" x14ac:dyDescent="0.25">
      <c r="A3399" t="s">
        <v>4175</v>
      </c>
      <c r="B3399" t="s">
        <v>3123</v>
      </c>
      <c r="C3399" s="20"/>
      <c r="D3399" t="s">
        <v>12104</v>
      </c>
      <c r="E3399" s="10" t="s">
        <v>12104</v>
      </c>
      <c r="F3399" s="10" t="s">
        <v>12104</v>
      </c>
    </row>
    <row r="3400" spans="1:6" x14ac:dyDescent="0.25">
      <c r="A3400" t="s">
        <v>2499</v>
      </c>
      <c r="B3400" t="s">
        <v>3123</v>
      </c>
      <c r="C3400" s="20">
        <v>16651</v>
      </c>
      <c r="D3400" t="s">
        <v>7090</v>
      </c>
      <c r="E3400" s="10" t="s">
        <v>8702</v>
      </c>
      <c r="F3400" s="10" t="s">
        <v>11656</v>
      </c>
    </row>
    <row r="3401" spans="1:6" x14ac:dyDescent="0.25">
      <c r="A3401" t="s">
        <v>2500</v>
      </c>
      <c r="B3401" t="s">
        <v>3123</v>
      </c>
      <c r="C3401" s="20">
        <v>6495</v>
      </c>
      <c r="D3401" t="s">
        <v>7091</v>
      </c>
      <c r="E3401" s="10" t="s">
        <v>8703</v>
      </c>
      <c r="F3401" s="10" t="s">
        <v>11657</v>
      </c>
    </row>
    <row r="3402" spans="1:6" x14ac:dyDescent="0.25">
      <c r="A3402" t="s">
        <v>3807</v>
      </c>
      <c r="B3402" t="s">
        <v>3123</v>
      </c>
      <c r="C3402" s="20">
        <v>11615</v>
      </c>
      <c r="D3402" t="s">
        <v>7092</v>
      </c>
      <c r="E3402" s="10" t="s">
        <v>8704</v>
      </c>
      <c r="F3402" s="10" t="s">
        <v>9894</v>
      </c>
    </row>
    <row r="3403" spans="1:6" x14ac:dyDescent="0.25">
      <c r="A3403" t="s">
        <v>2501</v>
      </c>
      <c r="B3403" t="s">
        <v>3123</v>
      </c>
      <c r="C3403" s="20">
        <v>5925</v>
      </c>
      <c r="D3403" t="s">
        <v>7093</v>
      </c>
      <c r="E3403" s="10" t="s">
        <v>8705</v>
      </c>
      <c r="F3403" s="10" t="s">
        <v>11658</v>
      </c>
    </row>
    <row r="3404" spans="1:6" x14ac:dyDescent="0.25">
      <c r="A3404" t="s">
        <v>3808</v>
      </c>
      <c r="B3404" t="s">
        <v>3123</v>
      </c>
      <c r="C3404" s="20">
        <v>1689</v>
      </c>
      <c r="D3404" t="s">
        <v>7094</v>
      </c>
      <c r="E3404" s="10" t="s">
        <v>8706</v>
      </c>
      <c r="F3404" s="10" t="s">
        <v>11659</v>
      </c>
    </row>
    <row r="3405" spans="1:6" x14ac:dyDescent="0.25">
      <c r="A3405" t="s">
        <v>4176</v>
      </c>
      <c r="B3405" t="s">
        <v>3123</v>
      </c>
      <c r="C3405" s="20"/>
      <c r="D3405" t="s">
        <v>12104</v>
      </c>
      <c r="E3405" s="10" t="s">
        <v>12104</v>
      </c>
      <c r="F3405" s="10" t="s">
        <v>12104</v>
      </c>
    </row>
    <row r="3406" spans="1:6" x14ac:dyDescent="0.25">
      <c r="A3406" t="s">
        <v>2502</v>
      </c>
      <c r="B3406" t="s">
        <v>3123</v>
      </c>
      <c r="C3406" s="20">
        <v>40818</v>
      </c>
      <c r="D3406" t="s">
        <v>7095</v>
      </c>
      <c r="E3406" s="10" t="s">
        <v>8707</v>
      </c>
      <c r="F3406" s="10" t="s">
        <v>11660</v>
      </c>
    </row>
    <row r="3407" spans="1:6" x14ac:dyDescent="0.25">
      <c r="A3407" t="s">
        <v>4177</v>
      </c>
      <c r="B3407" t="s">
        <v>3123</v>
      </c>
      <c r="C3407" s="20">
        <v>465</v>
      </c>
      <c r="D3407" t="s">
        <v>12104</v>
      </c>
      <c r="E3407" s="10" t="s">
        <v>12104</v>
      </c>
      <c r="F3407" s="10" t="s">
        <v>12104</v>
      </c>
    </row>
    <row r="3408" spans="1:6" x14ac:dyDescent="0.25">
      <c r="A3408" t="s">
        <v>2503</v>
      </c>
      <c r="B3408" t="s">
        <v>3123</v>
      </c>
      <c r="C3408" s="20">
        <v>24288</v>
      </c>
      <c r="D3408" t="s">
        <v>7096</v>
      </c>
      <c r="E3408" s="10" t="s">
        <v>8708</v>
      </c>
      <c r="F3408" s="10" t="s">
        <v>11625</v>
      </c>
    </row>
    <row r="3409" spans="1:6" x14ac:dyDescent="0.25">
      <c r="A3409" t="s">
        <v>3809</v>
      </c>
      <c r="B3409" t="s">
        <v>3123</v>
      </c>
      <c r="C3409" s="20">
        <v>551</v>
      </c>
      <c r="D3409" t="s">
        <v>7097</v>
      </c>
      <c r="E3409" s="10" t="s">
        <v>8709</v>
      </c>
      <c r="F3409" s="10" t="s">
        <v>11661</v>
      </c>
    </row>
    <row r="3410" spans="1:6" x14ac:dyDescent="0.25">
      <c r="A3410" t="s">
        <v>2507</v>
      </c>
      <c r="B3410" t="s">
        <v>3123</v>
      </c>
      <c r="C3410" s="20">
        <v>963</v>
      </c>
      <c r="D3410" t="s">
        <v>4355</v>
      </c>
      <c r="E3410" s="10" t="s">
        <v>8710</v>
      </c>
      <c r="F3410" s="10" t="s">
        <v>7869</v>
      </c>
    </row>
    <row r="3411" spans="1:6" x14ac:dyDescent="0.25">
      <c r="A3411" t="s">
        <v>2508</v>
      </c>
      <c r="B3411" t="s">
        <v>3123</v>
      </c>
      <c r="C3411" s="20">
        <v>947</v>
      </c>
      <c r="D3411" t="s">
        <v>4705</v>
      </c>
      <c r="E3411" s="10" t="s">
        <v>8711</v>
      </c>
      <c r="F3411" s="10" t="s">
        <v>11662</v>
      </c>
    </row>
    <row r="3412" spans="1:6" x14ac:dyDescent="0.25">
      <c r="A3412" t="s">
        <v>2509</v>
      </c>
      <c r="B3412" t="s">
        <v>3123</v>
      </c>
      <c r="C3412" s="20">
        <v>1529</v>
      </c>
      <c r="D3412" t="s">
        <v>7098</v>
      </c>
      <c r="E3412" s="10" t="s">
        <v>8712</v>
      </c>
      <c r="F3412" s="10" t="s">
        <v>11663</v>
      </c>
    </row>
    <row r="3413" spans="1:6" x14ac:dyDescent="0.25">
      <c r="A3413" t="s">
        <v>4178</v>
      </c>
      <c r="B3413" t="s">
        <v>3123</v>
      </c>
      <c r="C3413" s="20"/>
      <c r="D3413" t="s">
        <v>12104</v>
      </c>
      <c r="E3413" s="10" t="s">
        <v>12104</v>
      </c>
      <c r="F3413" s="10" t="s">
        <v>12104</v>
      </c>
    </row>
    <row r="3414" spans="1:6" x14ac:dyDescent="0.25">
      <c r="A3414" t="s">
        <v>2504</v>
      </c>
      <c r="B3414" t="s">
        <v>3123</v>
      </c>
      <c r="C3414" s="20">
        <v>8737</v>
      </c>
      <c r="D3414" t="s">
        <v>7099</v>
      </c>
      <c r="E3414" s="10" t="s">
        <v>8713</v>
      </c>
      <c r="F3414" s="10" t="s">
        <v>11664</v>
      </c>
    </row>
    <row r="3415" spans="1:6" x14ac:dyDescent="0.25">
      <c r="A3415" t="s">
        <v>2505</v>
      </c>
      <c r="B3415" t="s">
        <v>3123</v>
      </c>
      <c r="C3415" s="20">
        <v>2721</v>
      </c>
      <c r="D3415" t="s">
        <v>7100</v>
      </c>
      <c r="E3415" s="10" t="s">
        <v>5857</v>
      </c>
      <c r="F3415" s="10" t="s">
        <v>11665</v>
      </c>
    </row>
    <row r="3416" spans="1:6" x14ac:dyDescent="0.25">
      <c r="A3416" t="s">
        <v>2506</v>
      </c>
      <c r="B3416" t="s">
        <v>3123</v>
      </c>
      <c r="C3416" s="20">
        <v>2502</v>
      </c>
      <c r="D3416" t="s">
        <v>7101</v>
      </c>
      <c r="E3416" s="10" t="s">
        <v>8714</v>
      </c>
      <c r="F3416" s="10" t="s">
        <v>11666</v>
      </c>
    </row>
    <row r="3417" spans="1:6" x14ac:dyDescent="0.25">
      <c r="A3417" t="s">
        <v>2510</v>
      </c>
      <c r="B3417" t="s">
        <v>3123</v>
      </c>
      <c r="C3417" s="20">
        <v>2687</v>
      </c>
      <c r="D3417" t="s">
        <v>7102</v>
      </c>
      <c r="E3417" s="10" t="s">
        <v>8715</v>
      </c>
      <c r="F3417" s="10" t="s">
        <v>11667</v>
      </c>
    </row>
    <row r="3418" spans="1:6" x14ac:dyDescent="0.25">
      <c r="A3418" t="s">
        <v>2511</v>
      </c>
      <c r="B3418" t="s">
        <v>3123</v>
      </c>
      <c r="C3418" s="20">
        <v>5409</v>
      </c>
      <c r="D3418" t="s">
        <v>4369</v>
      </c>
      <c r="E3418" s="10" t="s">
        <v>8716</v>
      </c>
      <c r="F3418" s="10" t="s">
        <v>11668</v>
      </c>
    </row>
    <row r="3419" spans="1:6" x14ac:dyDescent="0.25">
      <c r="A3419" t="s">
        <v>3810</v>
      </c>
      <c r="B3419" t="s">
        <v>3123</v>
      </c>
      <c r="C3419" s="20">
        <v>5158</v>
      </c>
      <c r="D3419" t="s">
        <v>7103</v>
      </c>
      <c r="E3419" s="10" t="s">
        <v>8717</v>
      </c>
      <c r="F3419" s="10" t="s">
        <v>11247</v>
      </c>
    </row>
    <row r="3420" spans="1:6" x14ac:dyDescent="0.25">
      <c r="A3420" t="s">
        <v>2512</v>
      </c>
      <c r="B3420" t="s">
        <v>3123</v>
      </c>
      <c r="C3420" s="20">
        <v>4499</v>
      </c>
      <c r="D3420" t="s">
        <v>7104</v>
      </c>
      <c r="E3420" s="10" t="s">
        <v>8718</v>
      </c>
      <c r="F3420" s="10" t="s">
        <v>10690</v>
      </c>
    </row>
    <row r="3421" spans="1:6" x14ac:dyDescent="0.25">
      <c r="A3421" t="s">
        <v>2513</v>
      </c>
      <c r="B3421" t="s">
        <v>3124</v>
      </c>
      <c r="C3421" s="20">
        <v>4748</v>
      </c>
      <c r="D3421" t="s">
        <v>6634</v>
      </c>
      <c r="E3421" s="10" t="s">
        <v>4241</v>
      </c>
      <c r="F3421" s="10" t="s">
        <v>11669</v>
      </c>
    </row>
    <row r="3422" spans="1:6" x14ac:dyDescent="0.25">
      <c r="A3422" t="s">
        <v>2514</v>
      </c>
      <c r="B3422" t="s">
        <v>3123</v>
      </c>
      <c r="C3422" s="20">
        <v>40059</v>
      </c>
      <c r="D3422" t="s">
        <v>7105</v>
      </c>
      <c r="E3422" s="10" t="s">
        <v>8719</v>
      </c>
      <c r="F3422" s="10" t="s">
        <v>11670</v>
      </c>
    </row>
    <row r="3423" spans="1:6" x14ac:dyDescent="0.25">
      <c r="A3423" t="s">
        <v>2515</v>
      </c>
      <c r="B3423" t="s">
        <v>3123</v>
      </c>
      <c r="C3423" s="20">
        <v>34284</v>
      </c>
      <c r="D3423" t="s">
        <v>7106</v>
      </c>
      <c r="E3423" s="10" t="s">
        <v>8720</v>
      </c>
      <c r="F3423" s="10" t="s">
        <v>11671</v>
      </c>
    </row>
    <row r="3424" spans="1:6" x14ac:dyDescent="0.25">
      <c r="A3424" t="s">
        <v>2516</v>
      </c>
      <c r="B3424" t="s">
        <v>3123</v>
      </c>
      <c r="C3424" s="20">
        <v>936</v>
      </c>
      <c r="D3424" t="s">
        <v>7107</v>
      </c>
      <c r="E3424" s="10" t="s">
        <v>8721</v>
      </c>
      <c r="F3424" s="10" t="s">
        <v>11672</v>
      </c>
    </row>
    <row r="3425" spans="1:6" x14ac:dyDescent="0.25">
      <c r="A3425" t="s">
        <v>2517</v>
      </c>
      <c r="B3425" t="s">
        <v>3123</v>
      </c>
      <c r="C3425" s="20">
        <v>32306</v>
      </c>
      <c r="D3425" t="s">
        <v>7108</v>
      </c>
      <c r="E3425" s="10" t="s">
        <v>8722</v>
      </c>
      <c r="F3425" s="10" t="s">
        <v>11673</v>
      </c>
    </row>
    <row r="3426" spans="1:6" x14ac:dyDescent="0.25">
      <c r="A3426" t="s">
        <v>2518</v>
      </c>
      <c r="B3426" t="s">
        <v>3123</v>
      </c>
      <c r="C3426" s="20">
        <v>43152</v>
      </c>
      <c r="D3426" t="s">
        <v>6127</v>
      </c>
      <c r="E3426" s="10" t="s">
        <v>8723</v>
      </c>
      <c r="F3426" s="10" t="s">
        <v>11674</v>
      </c>
    </row>
    <row r="3427" spans="1:6" x14ac:dyDescent="0.25">
      <c r="A3427" t="s">
        <v>2519</v>
      </c>
      <c r="B3427" t="s">
        <v>3123</v>
      </c>
      <c r="C3427" s="20">
        <v>6886</v>
      </c>
      <c r="D3427" t="s">
        <v>4855</v>
      </c>
      <c r="E3427" s="10" t="s">
        <v>8724</v>
      </c>
      <c r="F3427" s="10" t="s">
        <v>11675</v>
      </c>
    </row>
    <row r="3428" spans="1:6" x14ac:dyDescent="0.25">
      <c r="A3428" t="s">
        <v>2520</v>
      </c>
      <c r="B3428" t="s">
        <v>3123</v>
      </c>
      <c r="C3428" s="20">
        <v>21524</v>
      </c>
      <c r="D3428" t="s">
        <v>7109</v>
      </c>
      <c r="E3428" s="10" t="s">
        <v>8725</v>
      </c>
      <c r="F3428" s="10" t="s">
        <v>11676</v>
      </c>
    </row>
    <row r="3429" spans="1:6" x14ac:dyDescent="0.25">
      <c r="A3429" t="s">
        <v>2521</v>
      </c>
      <c r="B3429" t="s">
        <v>3123</v>
      </c>
      <c r="C3429" s="20">
        <v>34490</v>
      </c>
      <c r="D3429" t="s">
        <v>7110</v>
      </c>
      <c r="E3429" s="10" t="s">
        <v>8726</v>
      </c>
      <c r="F3429" s="10" t="s">
        <v>11677</v>
      </c>
    </row>
    <row r="3430" spans="1:6" x14ac:dyDescent="0.25">
      <c r="A3430" t="s">
        <v>2522</v>
      </c>
      <c r="B3430" t="s">
        <v>3123</v>
      </c>
      <c r="C3430" s="20">
        <v>3051</v>
      </c>
      <c r="D3430" t="s">
        <v>7111</v>
      </c>
      <c r="E3430" s="10" t="s">
        <v>8727</v>
      </c>
      <c r="F3430" s="10" t="s">
        <v>11678</v>
      </c>
    </row>
    <row r="3431" spans="1:6" x14ac:dyDescent="0.25">
      <c r="A3431" t="s">
        <v>2523</v>
      </c>
      <c r="B3431" t="s">
        <v>3123</v>
      </c>
      <c r="C3431" s="20">
        <v>23978</v>
      </c>
      <c r="D3431" t="s">
        <v>7112</v>
      </c>
      <c r="E3431" s="10" t="s">
        <v>8728</v>
      </c>
      <c r="F3431" s="10" t="s">
        <v>11679</v>
      </c>
    </row>
    <row r="3432" spans="1:6" x14ac:dyDescent="0.25">
      <c r="A3432" t="s">
        <v>2524</v>
      </c>
      <c r="B3432" t="s">
        <v>3123</v>
      </c>
      <c r="C3432" s="20">
        <v>18243</v>
      </c>
      <c r="D3432" t="s">
        <v>7113</v>
      </c>
      <c r="E3432" s="10" t="s">
        <v>8729</v>
      </c>
      <c r="F3432" s="10" t="s">
        <v>11680</v>
      </c>
    </row>
    <row r="3433" spans="1:6" x14ac:dyDescent="0.25">
      <c r="A3433" t="s">
        <v>4179</v>
      </c>
      <c r="B3433" t="s">
        <v>3123</v>
      </c>
      <c r="C3433" s="20"/>
      <c r="D3433" t="s">
        <v>12104</v>
      </c>
      <c r="E3433" s="10" t="s">
        <v>12104</v>
      </c>
      <c r="F3433" s="10" t="s">
        <v>12104</v>
      </c>
    </row>
    <row r="3434" spans="1:6" x14ac:dyDescent="0.25">
      <c r="A3434" t="s">
        <v>2525</v>
      </c>
      <c r="B3434" t="s">
        <v>3123</v>
      </c>
      <c r="C3434" s="20">
        <v>10691</v>
      </c>
      <c r="D3434" t="s">
        <v>7114</v>
      </c>
      <c r="E3434" s="10" t="s">
        <v>8730</v>
      </c>
      <c r="F3434" s="10" t="s">
        <v>11681</v>
      </c>
    </row>
    <row r="3435" spans="1:6" x14ac:dyDescent="0.25">
      <c r="A3435" t="s">
        <v>2526</v>
      </c>
      <c r="B3435" t="s">
        <v>3123</v>
      </c>
      <c r="C3435" s="20">
        <v>53275</v>
      </c>
      <c r="D3435" t="s">
        <v>7115</v>
      </c>
      <c r="E3435" s="10" t="s">
        <v>4408</v>
      </c>
      <c r="F3435" s="10" t="s">
        <v>11682</v>
      </c>
    </row>
    <row r="3436" spans="1:6" x14ac:dyDescent="0.25">
      <c r="A3436" t="s">
        <v>2527</v>
      </c>
      <c r="B3436" t="s">
        <v>3123</v>
      </c>
      <c r="C3436" s="20">
        <v>11928</v>
      </c>
      <c r="D3436" t="s">
        <v>7116</v>
      </c>
      <c r="E3436" s="10" t="s">
        <v>4490</v>
      </c>
      <c r="F3436" s="10" t="s">
        <v>11683</v>
      </c>
    </row>
    <row r="3437" spans="1:6" x14ac:dyDescent="0.25">
      <c r="A3437" t="s">
        <v>2528</v>
      </c>
      <c r="B3437" t="s">
        <v>3123</v>
      </c>
      <c r="C3437" s="20">
        <v>13228</v>
      </c>
      <c r="D3437" t="s">
        <v>7117</v>
      </c>
      <c r="E3437" s="10" t="s">
        <v>8731</v>
      </c>
      <c r="F3437" s="10" t="s">
        <v>11684</v>
      </c>
    </row>
    <row r="3438" spans="1:6" x14ac:dyDescent="0.25">
      <c r="A3438" t="s">
        <v>2529</v>
      </c>
      <c r="B3438" t="s">
        <v>3124</v>
      </c>
      <c r="C3438" s="20">
        <v>2271</v>
      </c>
      <c r="D3438" t="s">
        <v>7118</v>
      </c>
      <c r="E3438" s="10" t="s">
        <v>4241</v>
      </c>
      <c r="F3438" s="10" t="s">
        <v>11685</v>
      </c>
    </row>
    <row r="3439" spans="1:6" x14ac:dyDescent="0.25">
      <c r="A3439" t="s">
        <v>2530</v>
      </c>
      <c r="B3439" t="s">
        <v>3124</v>
      </c>
      <c r="C3439" s="20">
        <v>14492</v>
      </c>
      <c r="D3439" t="s">
        <v>4568</v>
      </c>
      <c r="E3439" s="10" t="s">
        <v>4241</v>
      </c>
      <c r="F3439" s="10" t="s">
        <v>11686</v>
      </c>
    </row>
    <row r="3440" spans="1:6" x14ac:dyDescent="0.25">
      <c r="A3440" t="s">
        <v>3811</v>
      </c>
      <c r="B3440" t="s">
        <v>3123</v>
      </c>
      <c r="C3440" s="20">
        <v>3781</v>
      </c>
      <c r="D3440" t="s">
        <v>7119</v>
      </c>
      <c r="E3440" s="10" t="s">
        <v>8732</v>
      </c>
      <c r="F3440" s="10" t="s">
        <v>11687</v>
      </c>
    </row>
    <row r="3441" spans="1:6" x14ac:dyDescent="0.25">
      <c r="A3441" t="s">
        <v>3812</v>
      </c>
      <c r="B3441" t="s">
        <v>3123</v>
      </c>
      <c r="C3441" s="20">
        <v>2349</v>
      </c>
      <c r="D3441" t="s">
        <v>7120</v>
      </c>
      <c r="E3441" s="10" t="s">
        <v>7295</v>
      </c>
      <c r="F3441" s="10" t="s">
        <v>9928</v>
      </c>
    </row>
    <row r="3442" spans="1:6" x14ac:dyDescent="0.25">
      <c r="A3442" t="s">
        <v>2531</v>
      </c>
      <c r="B3442" t="s">
        <v>3123</v>
      </c>
      <c r="C3442" s="20">
        <v>32627</v>
      </c>
      <c r="D3442" t="s">
        <v>7121</v>
      </c>
      <c r="E3442" s="10" t="s">
        <v>8733</v>
      </c>
      <c r="F3442" s="10" t="s">
        <v>11688</v>
      </c>
    </row>
    <row r="3443" spans="1:6" x14ac:dyDescent="0.25">
      <c r="A3443" t="s">
        <v>2532</v>
      </c>
      <c r="B3443" t="s">
        <v>3123</v>
      </c>
      <c r="C3443" s="20">
        <v>30355</v>
      </c>
      <c r="D3443" t="s">
        <v>7122</v>
      </c>
      <c r="E3443" s="10" t="s">
        <v>4241</v>
      </c>
      <c r="F3443" s="10" t="s">
        <v>11689</v>
      </c>
    </row>
    <row r="3444" spans="1:6" x14ac:dyDescent="0.25">
      <c r="A3444" t="s">
        <v>2533</v>
      </c>
      <c r="B3444" t="s">
        <v>3123</v>
      </c>
      <c r="C3444" s="20">
        <v>10014</v>
      </c>
      <c r="D3444" t="s">
        <v>7123</v>
      </c>
      <c r="E3444" s="10" t="s">
        <v>4241</v>
      </c>
      <c r="F3444" s="10" t="s">
        <v>10984</v>
      </c>
    </row>
    <row r="3445" spans="1:6" x14ac:dyDescent="0.25">
      <c r="A3445" t="s">
        <v>3813</v>
      </c>
      <c r="B3445" t="s">
        <v>3123</v>
      </c>
      <c r="C3445" s="20">
        <v>17549</v>
      </c>
      <c r="D3445" t="s">
        <v>7124</v>
      </c>
      <c r="E3445" s="10" t="s">
        <v>8734</v>
      </c>
      <c r="F3445" s="10" t="s">
        <v>11690</v>
      </c>
    </row>
    <row r="3446" spans="1:6" x14ac:dyDescent="0.25">
      <c r="A3446" t="s">
        <v>4180</v>
      </c>
      <c r="B3446" t="s">
        <v>3123</v>
      </c>
      <c r="C3446" s="20"/>
      <c r="D3446" t="s">
        <v>12104</v>
      </c>
      <c r="E3446" s="10" t="s">
        <v>12104</v>
      </c>
      <c r="F3446" s="10" t="s">
        <v>12104</v>
      </c>
    </row>
    <row r="3447" spans="1:6" x14ac:dyDescent="0.25">
      <c r="A3447" t="s">
        <v>2534</v>
      </c>
      <c r="B3447" t="s">
        <v>3123</v>
      </c>
      <c r="C3447" s="20">
        <v>25389</v>
      </c>
      <c r="D3447" t="s">
        <v>7125</v>
      </c>
      <c r="E3447" s="10" t="s">
        <v>8735</v>
      </c>
      <c r="F3447" s="10" t="s">
        <v>11691</v>
      </c>
    </row>
    <row r="3448" spans="1:6" x14ac:dyDescent="0.25">
      <c r="A3448" t="s">
        <v>4181</v>
      </c>
      <c r="B3448" t="s">
        <v>3123</v>
      </c>
      <c r="C3448" s="20">
        <v>643</v>
      </c>
      <c r="D3448" t="s">
        <v>12104</v>
      </c>
      <c r="E3448" s="10" t="s">
        <v>12104</v>
      </c>
      <c r="F3448" s="10" t="s">
        <v>12104</v>
      </c>
    </row>
    <row r="3449" spans="1:6" x14ac:dyDescent="0.25">
      <c r="A3449" t="s">
        <v>4182</v>
      </c>
      <c r="B3449" t="s">
        <v>3123</v>
      </c>
      <c r="C3449" s="20">
        <v>1339</v>
      </c>
      <c r="D3449" t="s">
        <v>12104</v>
      </c>
      <c r="E3449" s="10" t="s">
        <v>12104</v>
      </c>
      <c r="F3449" s="10" t="s">
        <v>12104</v>
      </c>
    </row>
    <row r="3450" spans="1:6" x14ac:dyDescent="0.25">
      <c r="A3450" t="s">
        <v>4183</v>
      </c>
      <c r="B3450" t="s">
        <v>3123</v>
      </c>
      <c r="C3450" s="20">
        <v>2025</v>
      </c>
      <c r="D3450" t="s">
        <v>12104</v>
      </c>
      <c r="E3450" s="10" t="s">
        <v>12104</v>
      </c>
      <c r="F3450" s="10" t="s">
        <v>12104</v>
      </c>
    </row>
    <row r="3451" spans="1:6" x14ac:dyDescent="0.25">
      <c r="A3451" t="s">
        <v>2535</v>
      </c>
      <c r="B3451" t="s">
        <v>3124</v>
      </c>
      <c r="C3451" s="20">
        <v>2173</v>
      </c>
      <c r="D3451" t="s">
        <v>7126</v>
      </c>
      <c r="E3451" s="10" t="s">
        <v>4241</v>
      </c>
      <c r="F3451" s="10" t="s">
        <v>11692</v>
      </c>
    </row>
    <row r="3452" spans="1:6" x14ac:dyDescent="0.25">
      <c r="A3452" t="s">
        <v>2536</v>
      </c>
      <c r="B3452" t="s">
        <v>3124</v>
      </c>
      <c r="C3452" s="20">
        <v>10699</v>
      </c>
      <c r="D3452" t="s">
        <v>5162</v>
      </c>
      <c r="E3452" s="10" t="s">
        <v>4241</v>
      </c>
      <c r="F3452" s="10" t="s">
        <v>11693</v>
      </c>
    </row>
    <row r="3453" spans="1:6" x14ac:dyDescent="0.25">
      <c r="A3453" t="s">
        <v>2537</v>
      </c>
      <c r="B3453" t="s">
        <v>3123</v>
      </c>
      <c r="C3453" s="20">
        <v>23013</v>
      </c>
      <c r="D3453" t="s">
        <v>7127</v>
      </c>
      <c r="E3453" s="10" t="s">
        <v>5517</v>
      </c>
      <c r="F3453" s="10" t="s">
        <v>11694</v>
      </c>
    </row>
    <row r="3454" spans="1:6" x14ac:dyDescent="0.25">
      <c r="A3454" t="s">
        <v>2538</v>
      </c>
      <c r="B3454" t="s">
        <v>3124</v>
      </c>
      <c r="C3454" s="20">
        <v>10807</v>
      </c>
      <c r="D3454" t="s">
        <v>7128</v>
      </c>
      <c r="E3454" s="10" t="s">
        <v>4241</v>
      </c>
      <c r="F3454" s="10" t="s">
        <v>11695</v>
      </c>
    </row>
    <row r="3455" spans="1:6" x14ac:dyDescent="0.25">
      <c r="A3455" t="s">
        <v>2539</v>
      </c>
      <c r="B3455" t="s">
        <v>3124</v>
      </c>
      <c r="C3455" s="20">
        <v>4512</v>
      </c>
      <c r="D3455" t="s">
        <v>7129</v>
      </c>
      <c r="E3455" s="10" t="s">
        <v>4241</v>
      </c>
      <c r="F3455" s="10" t="s">
        <v>6523</v>
      </c>
    </row>
    <row r="3456" spans="1:6" x14ac:dyDescent="0.25">
      <c r="A3456" t="s">
        <v>2540</v>
      </c>
      <c r="B3456" t="s">
        <v>3124</v>
      </c>
      <c r="C3456" s="20">
        <v>2111</v>
      </c>
      <c r="D3456" t="s">
        <v>7130</v>
      </c>
      <c r="E3456" s="10" t="s">
        <v>4241</v>
      </c>
      <c r="F3456" s="10" t="s">
        <v>11696</v>
      </c>
    </row>
    <row r="3457" spans="1:6" x14ac:dyDescent="0.25">
      <c r="A3457" t="s">
        <v>2541</v>
      </c>
      <c r="B3457" t="s">
        <v>3124</v>
      </c>
      <c r="C3457" s="20">
        <v>2526</v>
      </c>
      <c r="D3457" t="s">
        <v>7131</v>
      </c>
      <c r="E3457" s="10" t="s">
        <v>4241</v>
      </c>
      <c r="F3457" s="10" t="s">
        <v>11697</v>
      </c>
    </row>
    <row r="3458" spans="1:6" x14ac:dyDescent="0.25">
      <c r="A3458" t="s">
        <v>2542</v>
      </c>
      <c r="B3458" t="s">
        <v>3123</v>
      </c>
      <c r="C3458" s="20">
        <v>47599</v>
      </c>
      <c r="D3458" t="s">
        <v>7132</v>
      </c>
      <c r="E3458" s="10" t="s">
        <v>8736</v>
      </c>
      <c r="F3458" s="10" t="s">
        <v>11698</v>
      </c>
    </row>
    <row r="3459" spans="1:6" x14ac:dyDescent="0.25">
      <c r="A3459" t="s">
        <v>2543</v>
      </c>
      <c r="B3459" t="s">
        <v>3123</v>
      </c>
      <c r="C3459" s="20">
        <v>1276</v>
      </c>
      <c r="D3459" t="s">
        <v>7133</v>
      </c>
      <c r="E3459" s="10" t="s">
        <v>4803</v>
      </c>
      <c r="F3459" s="10" t="s">
        <v>11699</v>
      </c>
    </row>
    <row r="3460" spans="1:6" x14ac:dyDescent="0.25">
      <c r="A3460" t="s">
        <v>2544</v>
      </c>
      <c r="B3460" t="s">
        <v>3124</v>
      </c>
      <c r="C3460" s="20">
        <v>17</v>
      </c>
      <c r="D3460" t="s">
        <v>7134</v>
      </c>
      <c r="E3460" s="10" t="s">
        <v>4241</v>
      </c>
      <c r="F3460" s="10" t="s">
        <v>11700</v>
      </c>
    </row>
    <row r="3461" spans="1:6" x14ac:dyDescent="0.25">
      <c r="A3461" t="s">
        <v>2545</v>
      </c>
      <c r="B3461" t="s">
        <v>3123</v>
      </c>
      <c r="C3461" s="20">
        <v>36598</v>
      </c>
      <c r="D3461" t="s">
        <v>7135</v>
      </c>
      <c r="E3461" s="10" t="s">
        <v>8737</v>
      </c>
      <c r="F3461" s="10" t="s">
        <v>11701</v>
      </c>
    </row>
    <row r="3462" spans="1:6" x14ac:dyDescent="0.25">
      <c r="A3462" t="s">
        <v>2546</v>
      </c>
      <c r="B3462" t="s">
        <v>3124</v>
      </c>
      <c r="C3462" s="20">
        <v>6483</v>
      </c>
      <c r="D3462" t="s">
        <v>7136</v>
      </c>
      <c r="E3462" s="10" t="s">
        <v>4241</v>
      </c>
      <c r="F3462" s="10" t="s">
        <v>11702</v>
      </c>
    </row>
    <row r="3463" spans="1:6" x14ac:dyDescent="0.25">
      <c r="A3463" t="s">
        <v>2549</v>
      </c>
      <c r="B3463" t="s">
        <v>3123</v>
      </c>
      <c r="C3463" s="20">
        <v>1965</v>
      </c>
      <c r="D3463" t="s">
        <v>7137</v>
      </c>
      <c r="E3463" s="10" t="s">
        <v>7757</v>
      </c>
      <c r="F3463" s="10" t="s">
        <v>11703</v>
      </c>
    </row>
    <row r="3464" spans="1:6" x14ac:dyDescent="0.25">
      <c r="A3464" t="s">
        <v>4184</v>
      </c>
      <c r="B3464" t="s">
        <v>3123</v>
      </c>
      <c r="C3464" s="20"/>
      <c r="D3464" t="s">
        <v>12104</v>
      </c>
      <c r="E3464" s="10" t="s">
        <v>12104</v>
      </c>
      <c r="F3464" s="10" t="s">
        <v>12104</v>
      </c>
    </row>
    <row r="3465" spans="1:6" x14ac:dyDescent="0.25">
      <c r="A3465" t="s">
        <v>2547</v>
      </c>
      <c r="B3465" t="s">
        <v>3123</v>
      </c>
      <c r="C3465" s="20">
        <v>3424</v>
      </c>
      <c r="D3465" t="s">
        <v>7138</v>
      </c>
      <c r="E3465" s="10" t="s">
        <v>8738</v>
      </c>
      <c r="F3465" s="10" t="s">
        <v>11704</v>
      </c>
    </row>
    <row r="3466" spans="1:6" x14ac:dyDescent="0.25">
      <c r="A3466" t="s">
        <v>2548</v>
      </c>
      <c r="B3466" t="s">
        <v>3123</v>
      </c>
      <c r="C3466" s="20">
        <v>16450</v>
      </c>
      <c r="D3466" t="s">
        <v>5111</v>
      </c>
      <c r="E3466" s="10" t="s">
        <v>8739</v>
      </c>
      <c r="F3466" s="10" t="s">
        <v>11705</v>
      </c>
    </row>
    <row r="3467" spans="1:6" x14ac:dyDescent="0.25">
      <c r="A3467" t="s">
        <v>2550</v>
      </c>
      <c r="B3467" t="s">
        <v>3123</v>
      </c>
      <c r="C3467" s="20">
        <v>1901</v>
      </c>
      <c r="D3467" t="s">
        <v>7139</v>
      </c>
      <c r="E3467" s="10" t="s">
        <v>8740</v>
      </c>
      <c r="F3467" s="10" t="s">
        <v>11706</v>
      </c>
    </row>
    <row r="3468" spans="1:6" x14ac:dyDescent="0.25">
      <c r="A3468" t="s">
        <v>3814</v>
      </c>
      <c r="B3468" t="s">
        <v>3124</v>
      </c>
      <c r="C3468" s="20">
        <v>773</v>
      </c>
      <c r="D3468" t="s">
        <v>7140</v>
      </c>
      <c r="E3468" s="10" t="s">
        <v>4241</v>
      </c>
      <c r="F3468" s="10" t="s">
        <v>8515</v>
      </c>
    </row>
    <row r="3469" spans="1:6" x14ac:dyDescent="0.25">
      <c r="A3469" t="s">
        <v>2551</v>
      </c>
      <c r="B3469" t="s">
        <v>3123</v>
      </c>
      <c r="C3469" s="20">
        <v>35837</v>
      </c>
      <c r="D3469" t="s">
        <v>7141</v>
      </c>
      <c r="E3469" s="10" t="s">
        <v>8741</v>
      </c>
      <c r="F3469" s="10" t="s">
        <v>8988</v>
      </c>
    </row>
    <row r="3470" spans="1:6" x14ac:dyDescent="0.25">
      <c r="A3470" t="s">
        <v>2552</v>
      </c>
      <c r="B3470" t="s">
        <v>3123</v>
      </c>
      <c r="C3470" s="20">
        <v>6512</v>
      </c>
      <c r="D3470" t="s">
        <v>5748</v>
      </c>
      <c r="E3470" s="10" t="s">
        <v>4385</v>
      </c>
      <c r="F3470" s="10" t="s">
        <v>11707</v>
      </c>
    </row>
    <row r="3471" spans="1:6" x14ac:dyDescent="0.25">
      <c r="A3471" t="s">
        <v>2553</v>
      </c>
      <c r="B3471" t="s">
        <v>3123</v>
      </c>
      <c r="C3471" s="20">
        <v>10601</v>
      </c>
      <c r="D3471" t="s">
        <v>7142</v>
      </c>
      <c r="E3471" s="10" t="s">
        <v>6576</v>
      </c>
      <c r="F3471" s="10" t="s">
        <v>11708</v>
      </c>
    </row>
    <row r="3472" spans="1:6" x14ac:dyDescent="0.25">
      <c r="A3472" t="s">
        <v>4185</v>
      </c>
      <c r="B3472" t="s">
        <v>3123</v>
      </c>
      <c r="C3472" s="20"/>
      <c r="D3472" t="s">
        <v>12104</v>
      </c>
      <c r="E3472" s="10" t="s">
        <v>12104</v>
      </c>
      <c r="F3472" s="10" t="s">
        <v>12104</v>
      </c>
    </row>
    <row r="3473" spans="1:6" x14ac:dyDescent="0.25">
      <c r="A3473" t="s">
        <v>2554</v>
      </c>
      <c r="B3473" t="s">
        <v>3123</v>
      </c>
      <c r="C3473" s="20">
        <v>3075</v>
      </c>
      <c r="D3473" t="s">
        <v>7143</v>
      </c>
      <c r="E3473" s="10" t="s">
        <v>8742</v>
      </c>
      <c r="F3473" s="10" t="s">
        <v>11709</v>
      </c>
    </row>
    <row r="3474" spans="1:6" x14ac:dyDescent="0.25">
      <c r="A3474" t="s">
        <v>2555</v>
      </c>
      <c r="B3474" t="s">
        <v>3123</v>
      </c>
      <c r="C3474" s="20">
        <v>9884</v>
      </c>
      <c r="D3474" t="s">
        <v>7144</v>
      </c>
      <c r="E3474" s="10" t="s">
        <v>8743</v>
      </c>
      <c r="F3474" s="10" t="s">
        <v>9939</v>
      </c>
    </row>
    <row r="3475" spans="1:6" x14ac:dyDescent="0.25">
      <c r="A3475" t="s">
        <v>4186</v>
      </c>
      <c r="B3475" t="s">
        <v>3123</v>
      </c>
      <c r="C3475" s="20"/>
      <c r="D3475" t="s">
        <v>12104</v>
      </c>
      <c r="E3475" s="10" t="s">
        <v>12104</v>
      </c>
      <c r="F3475" s="10" t="s">
        <v>12104</v>
      </c>
    </row>
    <row r="3476" spans="1:6" x14ac:dyDescent="0.25">
      <c r="A3476" t="s">
        <v>2556</v>
      </c>
      <c r="B3476" t="s">
        <v>3123</v>
      </c>
      <c r="C3476" s="20">
        <v>29227</v>
      </c>
      <c r="D3476" t="s">
        <v>7145</v>
      </c>
      <c r="E3476" s="10" t="s">
        <v>8744</v>
      </c>
      <c r="F3476" s="10" t="s">
        <v>11710</v>
      </c>
    </row>
    <row r="3477" spans="1:6" x14ac:dyDescent="0.25">
      <c r="A3477" t="s">
        <v>3815</v>
      </c>
      <c r="B3477" t="s">
        <v>3123</v>
      </c>
      <c r="C3477" s="20">
        <v>4369</v>
      </c>
      <c r="D3477" t="s">
        <v>7146</v>
      </c>
      <c r="E3477" s="10" t="s">
        <v>8745</v>
      </c>
      <c r="F3477" s="10" t="s">
        <v>11711</v>
      </c>
    </row>
    <row r="3478" spans="1:6" x14ac:dyDescent="0.25">
      <c r="A3478" t="s">
        <v>3816</v>
      </c>
      <c r="B3478" t="s">
        <v>3123</v>
      </c>
      <c r="C3478" s="20">
        <v>50812</v>
      </c>
      <c r="D3478" t="s">
        <v>7147</v>
      </c>
      <c r="E3478" s="10" t="s">
        <v>8746</v>
      </c>
      <c r="F3478" s="10" t="s">
        <v>11712</v>
      </c>
    </row>
    <row r="3479" spans="1:6" x14ac:dyDescent="0.25">
      <c r="A3479" t="s">
        <v>2557</v>
      </c>
      <c r="B3479" t="s">
        <v>3124</v>
      </c>
      <c r="C3479" s="20">
        <v>5427</v>
      </c>
      <c r="D3479" t="s">
        <v>7148</v>
      </c>
      <c r="E3479" s="10" t="s">
        <v>4241</v>
      </c>
      <c r="F3479" s="10" t="s">
        <v>11713</v>
      </c>
    </row>
    <row r="3480" spans="1:6" x14ac:dyDescent="0.25">
      <c r="A3480" t="s">
        <v>2558</v>
      </c>
      <c r="B3480" t="s">
        <v>3123</v>
      </c>
      <c r="C3480" s="20">
        <v>28456</v>
      </c>
      <c r="D3480" t="s">
        <v>7149</v>
      </c>
      <c r="E3480" s="10" t="s">
        <v>8747</v>
      </c>
      <c r="F3480" s="10" t="s">
        <v>5540</v>
      </c>
    </row>
    <row r="3481" spans="1:6" x14ac:dyDescent="0.25">
      <c r="A3481" t="s">
        <v>2559</v>
      </c>
      <c r="B3481" t="s">
        <v>3124</v>
      </c>
      <c r="C3481" s="20">
        <v>1131</v>
      </c>
      <c r="D3481" t="s">
        <v>6034</v>
      </c>
      <c r="E3481" s="10" t="s">
        <v>4241</v>
      </c>
      <c r="F3481" s="10" t="s">
        <v>11714</v>
      </c>
    </row>
    <row r="3482" spans="1:6" x14ac:dyDescent="0.25">
      <c r="A3482" t="s">
        <v>2560</v>
      </c>
      <c r="B3482" t="s">
        <v>3123</v>
      </c>
      <c r="C3482" s="20">
        <v>25704</v>
      </c>
      <c r="D3482" t="s">
        <v>4981</v>
      </c>
      <c r="E3482" s="10" t="s">
        <v>8748</v>
      </c>
      <c r="F3482" s="10" t="s">
        <v>11715</v>
      </c>
    </row>
    <row r="3483" spans="1:6" x14ac:dyDescent="0.25">
      <c r="A3483" t="s">
        <v>2561</v>
      </c>
      <c r="B3483" t="s">
        <v>3123</v>
      </c>
      <c r="C3483" s="20">
        <v>27299</v>
      </c>
      <c r="D3483" t="s">
        <v>7150</v>
      </c>
      <c r="E3483" s="10" t="s">
        <v>8749</v>
      </c>
      <c r="F3483" s="10" t="s">
        <v>11716</v>
      </c>
    </row>
    <row r="3484" spans="1:6" x14ac:dyDescent="0.25">
      <c r="A3484" t="s">
        <v>2562</v>
      </c>
      <c r="B3484" t="s">
        <v>3124</v>
      </c>
      <c r="C3484" s="20">
        <v>7115</v>
      </c>
      <c r="D3484" t="s">
        <v>7151</v>
      </c>
      <c r="E3484" s="10" t="s">
        <v>4241</v>
      </c>
      <c r="F3484" s="10" t="s">
        <v>11717</v>
      </c>
    </row>
    <row r="3485" spans="1:6" x14ac:dyDescent="0.25">
      <c r="A3485" t="s">
        <v>2563</v>
      </c>
      <c r="B3485" t="s">
        <v>3123</v>
      </c>
      <c r="C3485" s="20">
        <v>15443</v>
      </c>
      <c r="D3485" t="s">
        <v>7152</v>
      </c>
      <c r="E3485" s="10" t="s">
        <v>5762</v>
      </c>
      <c r="F3485" s="10" t="s">
        <v>11718</v>
      </c>
    </row>
    <row r="3486" spans="1:6" x14ac:dyDescent="0.25">
      <c r="A3486" t="s">
        <v>2564</v>
      </c>
      <c r="B3486" t="s">
        <v>3123</v>
      </c>
      <c r="C3486" s="20">
        <v>7050</v>
      </c>
      <c r="D3486" t="s">
        <v>7153</v>
      </c>
      <c r="E3486" s="10" t="s">
        <v>6755</v>
      </c>
      <c r="F3486" s="10" t="s">
        <v>11719</v>
      </c>
    </row>
    <row r="3487" spans="1:6" x14ac:dyDescent="0.25">
      <c r="A3487" t="s">
        <v>4187</v>
      </c>
      <c r="B3487" t="s">
        <v>3123</v>
      </c>
      <c r="C3487" s="20"/>
      <c r="D3487" t="s">
        <v>12104</v>
      </c>
      <c r="E3487" s="10" t="s">
        <v>12104</v>
      </c>
      <c r="F3487" s="10" t="s">
        <v>12104</v>
      </c>
    </row>
    <row r="3488" spans="1:6" x14ac:dyDescent="0.25">
      <c r="A3488" t="s">
        <v>2565</v>
      </c>
      <c r="B3488" t="s">
        <v>3123</v>
      </c>
      <c r="C3488" s="20">
        <v>18348</v>
      </c>
      <c r="D3488" t="s">
        <v>7154</v>
      </c>
      <c r="E3488" s="10" t="s">
        <v>8750</v>
      </c>
      <c r="F3488" s="10" t="s">
        <v>11720</v>
      </c>
    </row>
    <row r="3489" spans="1:6" x14ac:dyDescent="0.25">
      <c r="A3489" t="s">
        <v>2566</v>
      </c>
      <c r="B3489" t="s">
        <v>3123</v>
      </c>
      <c r="C3489" s="20">
        <v>9336</v>
      </c>
      <c r="D3489" t="s">
        <v>7155</v>
      </c>
      <c r="E3489" s="10" t="s">
        <v>8751</v>
      </c>
      <c r="F3489" s="10" t="s">
        <v>11721</v>
      </c>
    </row>
    <row r="3490" spans="1:6" x14ac:dyDescent="0.25">
      <c r="A3490" t="s">
        <v>3817</v>
      </c>
      <c r="B3490" t="s">
        <v>3123</v>
      </c>
      <c r="C3490" s="20">
        <v>2902</v>
      </c>
      <c r="D3490" t="s">
        <v>7156</v>
      </c>
      <c r="E3490" s="10" t="s">
        <v>7903</v>
      </c>
      <c r="F3490" s="10" t="s">
        <v>11722</v>
      </c>
    </row>
    <row r="3491" spans="1:6" x14ac:dyDescent="0.25">
      <c r="A3491" t="s">
        <v>3818</v>
      </c>
      <c r="B3491" t="s">
        <v>3123</v>
      </c>
      <c r="C3491" s="20">
        <v>1861</v>
      </c>
      <c r="D3491" t="s">
        <v>7157</v>
      </c>
      <c r="E3491" s="10" t="s">
        <v>8752</v>
      </c>
      <c r="F3491" s="10" t="s">
        <v>11723</v>
      </c>
    </row>
    <row r="3492" spans="1:6" x14ac:dyDescent="0.25">
      <c r="A3492" t="s">
        <v>3819</v>
      </c>
      <c r="B3492" t="s">
        <v>3123</v>
      </c>
      <c r="C3492" s="20">
        <v>970</v>
      </c>
      <c r="D3492" t="s">
        <v>7158</v>
      </c>
      <c r="E3492" s="10" t="s">
        <v>8753</v>
      </c>
      <c r="F3492" s="10" t="s">
        <v>11724</v>
      </c>
    </row>
    <row r="3493" spans="1:6" x14ac:dyDescent="0.25">
      <c r="A3493" t="s">
        <v>3820</v>
      </c>
      <c r="B3493" t="s">
        <v>3123</v>
      </c>
      <c r="C3493" s="20">
        <v>506</v>
      </c>
      <c r="D3493" t="s">
        <v>7159</v>
      </c>
      <c r="E3493" s="10" t="s">
        <v>8754</v>
      </c>
      <c r="F3493" s="10" t="s">
        <v>11725</v>
      </c>
    </row>
    <row r="3494" spans="1:6" x14ac:dyDescent="0.25">
      <c r="A3494" t="s">
        <v>3821</v>
      </c>
      <c r="B3494" t="s">
        <v>3123</v>
      </c>
      <c r="C3494" s="20">
        <v>824</v>
      </c>
      <c r="D3494" t="s">
        <v>7160</v>
      </c>
      <c r="E3494" s="10" t="s">
        <v>8755</v>
      </c>
      <c r="F3494" s="10" t="s">
        <v>9073</v>
      </c>
    </row>
    <row r="3495" spans="1:6" x14ac:dyDescent="0.25">
      <c r="A3495" t="s">
        <v>4188</v>
      </c>
      <c r="B3495" t="s">
        <v>3123</v>
      </c>
      <c r="C3495" s="20"/>
      <c r="D3495" t="s">
        <v>12104</v>
      </c>
      <c r="E3495" s="10" t="s">
        <v>12104</v>
      </c>
      <c r="F3495" s="10" t="s">
        <v>12104</v>
      </c>
    </row>
    <row r="3496" spans="1:6" x14ac:dyDescent="0.25">
      <c r="A3496" t="s">
        <v>2567</v>
      </c>
      <c r="B3496" t="s">
        <v>3124</v>
      </c>
      <c r="C3496" s="20">
        <v>2925</v>
      </c>
      <c r="D3496" t="s">
        <v>7161</v>
      </c>
      <c r="E3496" s="10" t="s">
        <v>4241</v>
      </c>
      <c r="F3496" s="10" t="s">
        <v>11726</v>
      </c>
    </row>
    <row r="3497" spans="1:6" x14ac:dyDescent="0.25">
      <c r="A3497" t="s">
        <v>2568</v>
      </c>
      <c r="B3497" t="s">
        <v>3124</v>
      </c>
      <c r="C3497" s="20">
        <v>3431</v>
      </c>
      <c r="D3497" t="s">
        <v>7162</v>
      </c>
      <c r="E3497" s="10" t="s">
        <v>4241</v>
      </c>
      <c r="F3497" s="10" t="s">
        <v>11727</v>
      </c>
    </row>
    <row r="3498" spans="1:6" x14ac:dyDescent="0.25">
      <c r="A3498" t="s">
        <v>2569</v>
      </c>
      <c r="B3498" t="s">
        <v>3123</v>
      </c>
      <c r="C3498" s="20">
        <v>4244</v>
      </c>
      <c r="D3498" t="s">
        <v>4616</v>
      </c>
      <c r="E3498" s="10" t="s">
        <v>6554</v>
      </c>
      <c r="F3498" s="10" t="s">
        <v>5375</v>
      </c>
    </row>
    <row r="3499" spans="1:6" x14ac:dyDescent="0.25">
      <c r="A3499" t="s">
        <v>3822</v>
      </c>
      <c r="B3499" t="s">
        <v>3123</v>
      </c>
      <c r="C3499" s="20">
        <v>6419</v>
      </c>
      <c r="D3499" t="s">
        <v>7163</v>
      </c>
      <c r="E3499" s="10" t="s">
        <v>8756</v>
      </c>
      <c r="F3499" s="10" t="s">
        <v>11728</v>
      </c>
    </row>
    <row r="3500" spans="1:6" x14ac:dyDescent="0.25">
      <c r="A3500" t="s">
        <v>2570</v>
      </c>
      <c r="B3500" t="s">
        <v>3123</v>
      </c>
      <c r="C3500" s="20">
        <v>4244</v>
      </c>
      <c r="D3500" t="s">
        <v>7164</v>
      </c>
      <c r="E3500" s="10" t="s">
        <v>8757</v>
      </c>
      <c r="F3500" s="10" t="s">
        <v>11729</v>
      </c>
    </row>
    <row r="3501" spans="1:6" x14ac:dyDescent="0.25">
      <c r="A3501" t="s">
        <v>2571</v>
      </c>
      <c r="B3501" t="s">
        <v>3123</v>
      </c>
      <c r="C3501" s="20">
        <v>11342</v>
      </c>
      <c r="D3501" t="s">
        <v>7165</v>
      </c>
      <c r="E3501" s="10" t="s">
        <v>8758</v>
      </c>
      <c r="F3501" s="10" t="s">
        <v>11730</v>
      </c>
    </row>
    <row r="3502" spans="1:6" x14ac:dyDescent="0.25">
      <c r="A3502" t="s">
        <v>2572</v>
      </c>
      <c r="B3502" t="s">
        <v>3123</v>
      </c>
      <c r="C3502" s="20">
        <v>33954</v>
      </c>
      <c r="D3502" t="s">
        <v>7166</v>
      </c>
      <c r="E3502" s="10" t="s">
        <v>8759</v>
      </c>
      <c r="F3502" s="10" t="s">
        <v>11731</v>
      </c>
    </row>
    <row r="3503" spans="1:6" x14ac:dyDescent="0.25">
      <c r="A3503" t="s">
        <v>2573</v>
      </c>
      <c r="B3503" t="s">
        <v>3123</v>
      </c>
      <c r="C3503" s="20">
        <v>30932</v>
      </c>
      <c r="D3503" t="s">
        <v>5898</v>
      </c>
      <c r="E3503" s="10" t="s">
        <v>8760</v>
      </c>
      <c r="F3503" s="10" t="s">
        <v>11732</v>
      </c>
    </row>
    <row r="3504" spans="1:6" x14ac:dyDescent="0.25">
      <c r="A3504" t="s">
        <v>3823</v>
      </c>
      <c r="B3504" t="s">
        <v>3123</v>
      </c>
      <c r="C3504" s="20">
        <v>1066</v>
      </c>
      <c r="D3504" t="s">
        <v>7167</v>
      </c>
      <c r="E3504" s="10" t="s">
        <v>8761</v>
      </c>
      <c r="F3504" s="10" t="s">
        <v>11733</v>
      </c>
    </row>
    <row r="3505" spans="1:6" x14ac:dyDescent="0.25">
      <c r="A3505" t="s">
        <v>3824</v>
      </c>
      <c r="B3505" t="s">
        <v>3123</v>
      </c>
      <c r="C3505" s="20">
        <v>28789</v>
      </c>
      <c r="D3505" t="s">
        <v>7168</v>
      </c>
      <c r="E3505" s="10" t="s">
        <v>8762</v>
      </c>
      <c r="F3505" s="10" t="s">
        <v>11734</v>
      </c>
    </row>
    <row r="3506" spans="1:6" x14ac:dyDescent="0.25">
      <c r="A3506" t="s">
        <v>2574</v>
      </c>
      <c r="B3506" t="s">
        <v>3123</v>
      </c>
      <c r="C3506" s="20">
        <v>13603</v>
      </c>
      <c r="D3506" t="s">
        <v>7169</v>
      </c>
      <c r="E3506" s="10" t="s">
        <v>8763</v>
      </c>
      <c r="F3506" s="10" t="s">
        <v>11735</v>
      </c>
    </row>
    <row r="3507" spans="1:6" x14ac:dyDescent="0.25">
      <c r="A3507" t="s">
        <v>4189</v>
      </c>
      <c r="B3507" t="s">
        <v>3123</v>
      </c>
      <c r="C3507" s="20"/>
      <c r="D3507" t="s">
        <v>12104</v>
      </c>
      <c r="E3507" s="10" t="s">
        <v>12104</v>
      </c>
      <c r="F3507" s="10" t="s">
        <v>12104</v>
      </c>
    </row>
    <row r="3508" spans="1:6" x14ac:dyDescent="0.25">
      <c r="A3508" t="s">
        <v>3825</v>
      </c>
      <c r="B3508" t="s">
        <v>3123</v>
      </c>
      <c r="C3508" s="20">
        <v>7869</v>
      </c>
      <c r="D3508" t="s">
        <v>6533</v>
      </c>
      <c r="E3508" s="10" t="s">
        <v>8764</v>
      </c>
      <c r="F3508" s="10" t="s">
        <v>11736</v>
      </c>
    </row>
    <row r="3509" spans="1:6" x14ac:dyDescent="0.25">
      <c r="A3509" t="s">
        <v>3826</v>
      </c>
      <c r="B3509" t="s">
        <v>3123</v>
      </c>
      <c r="C3509" s="20">
        <v>13827</v>
      </c>
      <c r="D3509" t="s">
        <v>7170</v>
      </c>
      <c r="E3509" s="10" t="s">
        <v>8765</v>
      </c>
      <c r="F3509" s="10" t="s">
        <v>11737</v>
      </c>
    </row>
    <row r="3510" spans="1:6" x14ac:dyDescent="0.25">
      <c r="A3510" t="s">
        <v>2575</v>
      </c>
      <c r="B3510" t="s">
        <v>3123</v>
      </c>
      <c r="C3510" s="20">
        <v>16453</v>
      </c>
      <c r="D3510" t="s">
        <v>5796</v>
      </c>
      <c r="E3510" s="10" t="s">
        <v>8766</v>
      </c>
      <c r="F3510" s="10" t="s">
        <v>11738</v>
      </c>
    </row>
    <row r="3511" spans="1:6" x14ac:dyDescent="0.25">
      <c r="A3511" t="s">
        <v>2576</v>
      </c>
      <c r="B3511" t="s">
        <v>3124</v>
      </c>
      <c r="C3511" s="20">
        <v>17078</v>
      </c>
      <c r="D3511" t="s">
        <v>7171</v>
      </c>
      <c r="E3511" s="10" t="s">
        <v>4559</v>
      </c>
      <c r="F3511" s="10" t="s">
        <v>11739</v>
      </c>
    </row>
    <row r="3512" spans="1:6" x14ac:dyDescent="0.25">
      <c r="A3512" t="s">
        <v>2577</v>
      </c>
      <c r="B3512" t="s">
        <v>3123</v>
      </c>
      <c r="C3512" s="20">
        <v>44527</v>
      </c>
      <c r="D3512" t="s">
        <v>7172</v>
      </c>
      <c r="E3512" s="10" t="s">
        <v>8767</v>
      </c>
      <c r="F3512" s="10" t="s">
        <v>11740</v>
      </c>
    </row>
    <row r="3513" spans="1:6" x14ac:dyDescent="0.25">
      <c r="A3513" t="s">
        <v>2578</v>
      </c>
      <c r="B3513" t="s">
        <v>3123</v>
      </c>
      <c r="C3513" s="20">
        <v>6835</v>
      </c>
      <c r="D3513" t="s">
        <v>7173</v>
      </c>
      <c r="E3513" s="10" t="s">
        <v>6823</v>
      </c>
      <c r="F3513" s="10" t="s">
        <v>11741</v>
      </c>
    </row>
    <row r="3514" spans="1:6" x14ac:dyDescent="0.25">
      <c r="A3514" t="s">
        <v>2579</v>
      </c>
      <c r="B3514" t="s">
        <v>3123</v>
      </c>
      <c r="C3514" s="20">
        <v>6804</v>
      </c>
      <c r="D3514" t="s">
        <v>7174</v>
      </c>
      <c r="E3514" s="10" t="s">
        <v>4334</v>
      </c>
      <c r="F3514" s="10" t="s">
        <v>9461</v>
      </c>
    </row>
    <row r="3515" spans="1:6" x14ac:dyDescent="0.25">
      <c r="A3515" t="s">
        <v>2580</v>
      </c>
      <c r="B3515" t="s">
        <v>3123</v>
      </c>
      <c r="C3515" s="20">
        <v>1866</v>
      </c>
      <c r="D3515" t="s">
        <v>7175</v>
      </c>
      <c r="E3515" s="10" t="s">
        <v>8768</v>
      </c>
      <c r="F3515" s="10" t="s">
        <v>11742</v>
      </c>
    </row>
    <row r="3516" spans="1:6" x14ac:dyDescent="0.25">
      <c r="A3516" t="s">
        <v>2581</v>
      </c>
      <c r="B3516" t="s">
        <v>3123</v>
      </c>
      <c r="C3516" s="20">
        <v>10197</v>
      </c>
      <c r="D3516" t="s">
        <v>7176</v>
      </c>
      <c r="E3516" s="10" t="s">
        <v>8769</v>
      </c>
      <c r="F3516" s="10" t="s">
        <v>11743</v>
      </c>
    </row>
    <row r="3517" spans="1:6" x14ac:dyDescent="0.25">
      <c r="A3517" t="s">
        <v>2582</v>
      </c>
      <c r="B3517" t="s">
        <v>3123</v>
      </c>
      <c r="C3517" s="20">
        <v>1774</v>
      </c>
      <c r="D3517" t="s">
        <v>7177</v>
      </c>
      <c r="E3517" s="10" t="s">
        <v>8770</v>
      </c>
      <c r="F3517" s="10" t="s">
        <v>11744</v>
      </c>
    </row>
    <row r="3518" spans="1:6" x14ac:dyDescent="0.25">
      <c r="A3518" t="s">
        <v>3827</v>
      </c>
      <c r="B3518" t="s">
        <v>3123</v>
      </c>
      <c r="C3518" s="20">
        <v>398</v>
      </c>
      <c r="D3518" t="s">
        <v>5359</v>
      </c>
      <c r="E3518" s="10" t="s">
        <v>8771</v>
      </c>
      <c r="F3518" s="10" t="s">
        <v>11745</v>
      </c>
    </row>
    <row r="3519" spans="1:6" x14ac:dyDescent="0.25">
      <c r="A3519" t="s">
        <v>2583</v>
      </c>
      <c r="B3519" t="s">
        <v>3123</v>
      </c>
      <c r="C3519" s="20">
        <v>48844</v>
      </c>
      <c r="D3519" t="s">
        <v>7178</v>
      </c>
      <c r="E3519" s="10" t="s">
        <v>5564</v>
      </c>
      <c r="F3519" s="10" t="s">
        <v>11746</v>
      </c>
    </row>
    <row r="3520" spans="1:6" x14ac:dyDescent="0.25">
      <c r="A3520" t="s">
        <v>2584</v>
      </c>
      <c r="B3520" t="s">
        <v>3123</v>
      </c>
      <c r="C3520" s="20">
        <v>23733</v>
      </c>
      <c r="D3520" t="s">
        <v>7179</v>
      </c>
      <c r="E3520" s="10" t="s">
        <v>5675</v>
      </c>
      <c r="F3520" s="10" t="s">
        <v>11273</v>
      </c>
    </row>
    <row r="3521" spans="1:6" x14ac:dyDescent="0.25">
      <c r="A3521" t="s">
        <v>2585</v>
      </c>
      <c r="B3521" t="s">
        <v>3123</v>
      </c>
      <c r="C3521" s="20">
        <v>31638</v>
      </c>
      <c r="D3521" t="s">
        <v>7180</v>
      </c>
      <c r="E3521" s="10" t="s">
        <v>8772</v>
      </c>
      <c r="F3521" s="10" t="s">
        <v>11747</v>
      </c>
    </row>
    <row r="3522" spans="1:6" x14ac:dyDescent="0.25">
      <c r="A3522" t="s">
        <v>3828</v>
      </c>
      <c r="B3522" t="s">
        <v>3123</v>
      </c>
      <c r="C3522" s="20">
        <v>12237</v>
      </c>
      <c r="D3522" t="s">
        <v>7181</v>
      </c>
      <c r="E3522" s="10" t="s">
        <v>8773</v>
      </c>
      <c r="F3522" s="10" t="s">
        <v>11748</v>
      </c>
    </row>
    <row r="3523" spans="1:6" x14ac:dyDescent="0.25">
      <c r="A3523" t="s">
        <v>3829</v>
      </c>
      <c r="B3523" t="s">
        <v>3123</v>
      </c>
      <c r="C3523" s="20">
        <v>10115</v>
      </c>
      <c r="D3523" t="s">
        <v>7182</v>
      </c>
      <c r="E3523" s="10" t="s">
        <v>8774</v>
      </c>
      <c r="F3523" s="10" t="s">
        <v>10183</v>
      </c>
    </row>
    <row r="3524" spans="1:6" x14ac:dyDescent="0.25">
      <c r="A3524" t="s">
        <v>4190</v>
      </c>
      <c r="B3524" t="s">
        <v>3123</v>
      </c>
      <c r="C3524" s="20"/>
      <c r="D3524" t="s">
        <v>12104</v>
      </c>
      <c r="E3524" s="10" t="s">
        <v>12104</v>
      </c>
      <c r="F3524" s="10" t="s">
        <v>12104</v>
      </c>
    </row>
    <row r="3525" spans="1:6" x14ac:dyDescent="0.25">
      <c r="A3525" t="s">
        <v>2586</v>
      </c>
      <c r="B3525" t="s">
        <v>3124</v>
      </c>
      <c r="C3525" s="20">
        <v>1477</v>
      </c>
      <c r="D3525" t="s">
        <v>4924</v>
      </c>
      <c r="E3525" s="10" t="s">
        <v>4241</v>
      </c>
      <c r="F3525" s="10" t="s">
        <v>11749</v>
      </c>
    </row>
    <row r="3526" spans="1:6" x14ac:dyDescent="0.25">
      <c r="A3526" t="s">
        <v>2587</v>
      </c>
      <c r="B3526" t="s">
        <v>3123</v>
      </c>
      <c r="C3526" s="20">
        <v>2671</v>
      </c>
      <c r="D3526" t="s">
        <v>7183</v>
      </c>
      <c r="E3526" s="10" t="s">
        <v>8775</v>
      </c>
      <c r="F3526" s="10" t="s">
        <v>11750</v>
      </c>
    </row>
    <row r="3527" spans="1:6" x14ac:dyDescent="0.25">
      <c r="A3527" t="s">
        <v>2588</v>
      </c>
      <c r="B3527" t="s">
        <v>3124</v>
      </c>
      <c r="C3527" s="20">
        <v>3158</v>
      </c>
      <c r="D3527" t="s">
        <v>7184</v>
      </c>
      <c r="E3527" s="10" t="s">
        <v>4241</v>
      </c>
      <c r="F3527" s="10" t="s">
        <v>11751</v>
      </c>
    </row>
    <row r="3528" spans="1:6" x14ac:dyDescent="0.25">
      <c r="A3528" t="s">
        <v>2589</v>
      </c>
      <c r="B3528" t="s">
        <v>3124</v>
      </c>
      <c r="C3528" s="20">
        <v>2369</v>
      </c>
      <c r="D3528" t="s">
        <v>7185</v>
      </c>
      <c r="E3528" s="10" t="s">
        <v>4241</v>
      </c>
      <c r="F3528" s="10" t="s">
        <v>10539</v>
      </c>
    </row>
    <row r="3529" spans="1:6" x14ac:dyDescent="0.25">
      <c r="A3529" t="s">
        <v>2591</v>
      </c>
      <c r="B3529" t="s">
        <v>3123</v>
      </c>
      <c r="C3529" s="20">
        <v>3813</v>
      </c>
      <c r="D3529" t="s">
        <v>7186</v>
      </c>
      <c r="E3529" s="10" t="s">
        <v>8776</v>
      </c>
      <c r="F3529" s="10" t="s">
        <v>11752</v>
      </c>
    </row>
    <row r="3530" spans="1:6" x14ac:dyDescent="0.25">
      <c r="A3530" t="s">
        <v>2590</v>
      </c>
      <c r="B3530" t="s">
        <v>3123</v>
      </c>
      <c r="C3530" s="20">
        <v>5608</v>
      </c>
      <c r="D3530" t="s">
        <v>7187</v>
      </c>
      <c r="E3530" s="10" t="s">
        <v>8777</v>
      </c>
      <c r="F3530" s="10" t="s">
        <v>11753</v>
      </c>
    </row>
    <row r="3531" spans="1:6" x14ac:dyDescent="0.25">
      <c r="A3531" t="s">
        <v>3830</v>
      </c>
      <c r="B3531" t="s">
        <v>3123</v>
      </c>
      <c r="C3531" s="20">
        <v>12717</v>
      </c>
      <c r="D3531" t="s">
        <v>7188</v>
      </c>
      <c r="E3531" s="10" t="s">
        <v>8778</v>
      </c>
      <c r="F3531" s="10" t="s">
        <v>7055</v>
      </c>
    </row>
    <row r="3532" spans="1:6" x14ac:dyDescent="0.25">
      <c r="A3532" t="s">
        <v>4191</v>
      </c>
      <c r="B3532" t="s">
        <v>3123</v>
      </c>
      <c r="C3532" s="20"/>
      <c r="D3532" t="s">
        <v>12104</v>
      </c>
      <c r="E3532" s="10" t="s">
        <v>12104</v>
      </c>
      <c r="F3532" s="10" t="s">
        <v>12104</v>
      </c>
    </row>
    <row r="3533" spans="1:6" x14ac:dyDescent="0.25">
      <c r="A3533" t="s">
        <v>2592</v>
      </c>
      <c r="B3533" t="s">
        <v>3123</v>
      </c>
      <c r="C3533" s="20">
        <v>22244</v>
      </c>
      <c r="D3533" t="s">
        <v>7189</v>
      </c>
      <c r="E3533" s="10" t="s">
        <v>8779</v>
      </c>
      <c r="F3533" s="10" t="s">
        <v>11754</v>
      </c>
    </row>
    <row r="3534" spans="1:6" x14ac:dyDescent="0.25">
      <c r="A3534" t="s">
        <v>2593</v>
      </c>
      <c r="B3534" t="s">
        <v>3123</v>
      </c>
      <c r="C3534" s="20">
        <v>26389</v>
      </c>
      <c r="D3534" t="s">
        <v>7190</v>
      </c>
      <c r="E3534" s="10" t="s">
        <v>8780</v>
      </c>
      <c r="F3534" s="10" t="s">
        <v>11755</v>
      </c>
    </row>
    <row r="3535" spans="1:6" x14ac:dyDescent="0.25">
      <c r="A3535" t="s">
        <v>2594</v>
      </c>
      <c r="B3535" t="s">
        <v>3123</v>
      </c>
      <c r="C3535" s="20">
        <v>18754</v>
      </c>
      <c r="D3535" t="s">
        <v>7191</v>
      </c>
      <c r="E3535" s="10" t="s">
        <v>8781</v>
      </c>
      <c r="F3535" s="10" t="s">
        <v>11756</v>
      </c>
    </row>
    <row r="3536" spans="1:6" x14ac:dyDescent="0.25">
      <c r="A3536" t="s">
        <v>2595</v>
      </c>
      <c r="B3536" t="s">
        <v>3124</v>
      </c>
      <c r="C3536" s="20">
        <v>6965</v>
      </c>
      <c r="D3536" t="s">
        <v>7192</v>
      </c>
      <c r="E3536" s="10" t="s">
        <v>4241</v>
      </c>
      <c r="F3536" s="10" t="s">
        <v>11757</v>
      </c>
    </row>
    <row r="3537" spans="1:6" x14ac:dyDescent="0.25">
      <c r="A3537" t="s">
        <v>3831</v>
      </c>
      <c r="B3537" t="s">
        <v>3123</v>
      </c>
      <c r="C3537" s="20">
        <v>833</v>
      </c>
      <c r="D3537" t="s">
        <v>7193</v>
      </c>
      <c r="E3537" s="10" t="s">
        <v>8782</v>
      </c>
      <c r="F3537" s="10" t="s">
        <v>11758</v>
      </c>
    </row>
    <row r="3538" spans="1:6" x14ac:dyDescent="0.25">
      <c r="A3538" t="s">
        <v>2596</v>
      </c>
      <c r="B3538" t="s">
        <v>3123</v>
      </c>
      <c r="C3538" s="20">
        <v>15609</v>
      </c>
      <c r="D3538" t="s">
        <v>7194</v>
      </c>
      <c r="E3538" s="10" t="s">
        <v>6600</v>
      </c>
      <c r="F3538" s="10" t="s">
        <v>11759</v>
      </c>
    </row>
    <row r="3539" spans="1:6" x14ac:dyDescent="0.25">
      <c r="A3539" t="s">
        <v>2597</v>
      </c>
      <c r="B3539" t="s">
        <v>3123</v>
      </c>
      <c r="C3539" s="20">
        <v>258</v>
      </c>
      <c r="D3539" t="s">
        <v>5643</v>
      </c>
      <c r="E3539" s="10" t="s">
        <v>4241</v>
      </c>
      <c r="F3539" s="10" t="s">
        <v>11760</v>
      </c>
    </row>
    <row r="3540" spans="1:6" x14ac:dyDescent="0.25">
      <c r="A3540" t="s">
        <v>2598</v>
      </c>
      <c r="B3540" t="s">
        <v>3124</v>
      </c>
      <c r="C3540" s="20">
        <v>6379</v>
      </c>
      <c r="D3540" t="s">
        <v>7195</v>
      </c>
      <c r="E3540" s="10" t="s">
        <v>4241</v>
      </c>
      <c r="F3540" s="10" t="s">
        <v>11761</v>
      </c>
    </row>
    <row r="3541" spans="1:6" x14ac:dyDescent="0.25">
      <c r="A3541" t="s">
        <v>3832</v>
      </c>
      <c r="B3541" t="s">
        <v>3123</v>
      </c>
      <c r="C3541" s="20">
        <v>1643</v>
      </c>
      <c r="D3541" t="s">
        <v>7196</v>
      </c>
      <c r="E3541" s="10" t="s">
        <v>8443</v>
      </c>
      <c r="F3541" s="10" t="s">
        <v>11762</v>
      </c>
    </row>
    <row r="3542" spans="1:6" x14ac:dyDescent="0.25">
      <c r="A3542" t="s">
        <v>3833</v>
      </c>
      <c r="B3542" t="s">
        <v>3123</v>
      </c>
      <c r="C3542" s="20">
        <v>451</v>
      </c>
      <c r="D3542" t="s">
        <v>6018</v>
      </c>
      <c r="E3542" s="10" t="s">
        <v>8142</v>
      </c>
      <c r="F3542" s="10" t="s">
        <v>11763</v>
      </c>
    </row>
    <row r="3543" spans="1:6" x14ac:dyDescent="0.25">
      <c r="A3543" t="s">
        <v>2599</v>
      </c>
      <c r="B3543" t="s">
        <v>3123</v>
      </c>
      <c r="C3543" s="20">
        <v>24272</v>
      </c>
      <c r="D3543" t="s">
        <v>5802</v>
      </c>
      <c r="E3543" s="10" t="s">
        <v>8783</v>
      </c>
      <c r="F3543" s="10" t="s">
        <v>11764</v>
      </c>
    </row>
    <row r="3544" spans="1:6" x14ac:dyDescent="0.25">
      <c r="A3544" t="s">
        <v>3834</v>
      </c>
      <c r="B3544" t="s">
        <v>3123</v>
      </c>
      <c r="C3544" s="20">
        <v>823</v>
      </c>
      <c r="D3544" t="s">
        <v>7067</v>
      </c>
      <c r="E3544" s="10" t="s">
        <v>8784</v>
      </c>
      <c r="F3544" s="10" t="s">
        <v>11462</v>
      </c>
    </row>
    <row r="3545" spans="1:6" x14ac:dyDescent="0.25">
      <c r="A3545" t="s">
        <v>3835</v>
      </c>
      <c r="B3545" t="s">
        <v>3123</v>
      </c>
      <c r="C3545" s="20">
        <v>1241</v>
      </c>
      <c r="D3545" t="s">
        <v>7197</v>
      </c>
      <c r="E3545" s="10" t="s">
        <v>8785</v>
      </c>
      <c r="F3545" s="10" t="s">
        <v>11765</v>
      </c>
    </row>
    <row r="3546" spans="1:6" x14ac:dyDescent="0.25">
      <c r="A3546" t="s">
        <v>2600</v>
      </c>
      <c r="B3546" t="s">
        <v>3123</v>
      </c>
      <c r="C3546" s="20">
        <v>6684</v>
      </c>
      <c r="D3546" t="s">
        <v>7198</v>
      </c>
      <c r="E3546" s="10" t="s">
        <v>8786</v>
      </c>
      <c r="F3546" s="10" t="s">
        <v>11766</v>
      </c>
    </row>
    <row r="3547" spans="1:6" x14ac:dyDescent="0.25">
      <c r="A3547" t="s">
        <v>2601</v>
      </c>
      <c r="B3547" t="s">
        <v>3123</v>
      </c>
      <c r="C3547" s="20">
        <v>5873</v>
      </c>
      <c r="D3547" t="s">
        <v>7199</v>
      </c>
      <c r="E3547" s="10" t="s">
        <v>8787</v>
      </c>
      <c r="F3547" s="10" t="s">
        <v>11767</v>
      </c>
    </row>
    <row r="3548" spans="1:6" x14ac:dyDescent="0.25">
      <c r="A3548" t="s">
        <v>2607</v>
      </c>
      <c r="B3548" t="s">
        <v>3123</v>
      </c>
      <c r="C3548" s="20">
        <v>1009</v>
      </c>
      <c r="D3548" t="s">
        <v>7200</v>
      </c>
      <c r="E3548" s="10" t="s">
        <v>8788</v>
      </c>
      <c r="F3548" s="10" t="s">
        <v>11768</v>
      </c>
    </row>
    <row r="3549" spans="1:6" x14ac:dyDescent="0.25">
      <c r="A3549" t="s">
        <v>4192</v>
      </c>
      <c r="B3549" t="s">
        <v>3123</v>
      </c>
      <c r="C3549" s="20"/>
      <c r="D3549" t="s">
        <v>12104</v>
      </c>
      <c r="E3549" s="10" t="s">
        <v>12104</v>
      </c>
      <c r="F3549" s="10" t="s">
        <v>12104</v>
      </c>
    </row>
    <row r="3550" spans="1:6" x14ac:dyDescent="0.25">
      <c r="A3550" t="s">
        <v>2608</v>
      </c>
      <c r="B3550" t="s">
        <v>3123</v>
      </c>
      <c r="C3550" s="20">
        <v>13382</v>
      </c>
      <c r="D3550" t="s">
        <v>7201</v>
      </c>
      <c r="E3550" s="10" t="s">
        <v>8789</v>
      </c>
      <c r="F3550" s="10" t="s">
        <v>10672</v>
      </c>
    </row>
    <row r="3551" spans="1:6" x14ac:dyDescent="0.25">
      <c r="A3551" t="s">
        <v>2602</v>
      </c>
      <c r="B3551" t="s">
        <v>3123</v>
      </c>
      <c r="C3551" s="20">
        <v>3397</v>
      </c>
      <c r="D3551" t="s">
        <v>7202</v>
      </c>
      <c r="E3551" s="10" t="s">
        <v>8737</v>
      </c>
      <c r="F3551" s="10" t="s">
        <v>10095</v>
      </c>
    </row>
    <row r="3552" spans="1:6" x14ac:dyDescent="0.25">
      <c r="A3552" t="s">
        <v>2603</v>
      </c>
      <c r="B3552" t="s">
        <v>3123</v>
      </c>
      <c r="C3552" s="20">
        <v>28447</v>
      </c>
      <c r="D3552" t="s">
        <v>7203</v>
      </c>
      <c r="E3552" s="10" t="s">
        <v>8790</v>
      </c>
      <c r="F3552" s="10" t="s">
        <v>11769</v>
      </c>
    </row>
    <row r="3553" spans="1:6" x14ac:dyDescent="0.25">
      <c r="A3553" t="s">
        <v>2604</v>
      </c>
      <c r="B3553" t="s">
        <v>3123</v>
      </c>
      <c r="C3553" s="20">
        <v>24928</v>
      </c>
      <c r="D3553" t="s">
        <v>7204</v>
      </c>
      <c r="E3553" s="10" t="s">
        <v>8572</v>
      </c>
      <c r="F3553" s="10" t="s">
        <v>11770</v>
      </c>
    </row>
    <row r="3554" spans="1:6" x14ac:dyDescent="0.25">
      <c r="A3554" t="s">
        <v>2605</v>
      </c>
      <c r="B3554" t="s">
        <v>3123</v>
      </c>
      <c r="C3554" s="20">
        <v>17473</v>
      </c>
      <c r="D3554" t="s">
        <v>7205</v>
      </c>
      <c r="E3554" s="10" t="s">
        <v>8791</v>
      </c>
      <c r="F3554" s="10" t="s">
        <v>11771</v>
      </c>
    </row>
    <row r="3555" spans="1:6" x14ac:dyDescent="0.25">
      <c r="A3555" t="s">
        <v>2606</v>
      </c>
      <c r="B3555" t="s">
        <v>3123</v>
      </c>
      <c r="C3555" s="20">
        <v>5698</v>
      </c>
      <c r="D3555" t="s">
        <v>7206</v>
      </c>
      <c r="E3555" s="10" t="s">
        <v>8792</v>
      </c>
      <c r="F3555" s="10" t="s">
        <v>11772</v>
      </c>
    </row>
    <row r="3556" spans="1:6" x14ac:dyDescent="0.25">
      <c r="A3556" t="s">
        <v>2609</v>
      </c>
      <c r="B3556" t="s">
        <v>3123</v>
      </c>
      <c r="C3556" s="20">
        <v>13307</v>
      </c>
      <c r="D3556" t="s">
        <v>7207</v>
      </c>
      <c r="E3556" s="10" t="s">
        <v>7987</v>
      </c>
      <c r="F3556" s="10" t="s">
        <v>11773</v>
      </c>
    </row>
    <row r="3557" spans="1:6" x14ac:dyDescent="0.25">
      <c r="A3557" t="s">
        <v>2610</v>
      </c>
      <c r="B3557" t="s">
        <v>3123</v>
      </c>
      <c r="C3557" s="20">
        <v>13399</v>
      </c>
      <c r="D3557" t="s">
        <v>4532</v>
      </c>
      <c r="E3557" s="10" t="s">
        <v>8793</v>
      </c>
      <c r="F3557" s="10" t="s">
        <v>11774</v>
      </c>
    </row>
    <row r="3558" spans="1:6" x14ac:dyDescent="0.25">
      <c r="A3558" t="s">
        <v>2611</v>
      </c>
      <c r="B3558" t="s">
        <v>3123</v>
      </c>
      <c r="C3558" s="20">
        <v>14536</v>
      </c>
      <c r="D3558" t="s">
        <v>7208</v>
      </c>
      <c r="E3558" s="10" t="s">
        <v>8794</v>
      </c>
      <c r="F3558" s="10" t="s">
        <v>11775</v>
      </c>
    </row>
    <row r="3559" spans="1:6" x14ac:dyDescent="0.25">
      <c r="A3559" t="s">
        <v>2612</v>
      </c>
      <c r="B3559" t="s">
        <v>3123</v>
      </c>
      <c r="C3559" s="20">
        <v>32256</v>
      </c>
      <c r="D3559" t="s">
        <v>5664</v>
      </c>
      <c r="E3559" s="10" t="s">
        <v>5332</v>
      </c>
      <c r="F3559" s="10" t="s">
        <v>11776</v>
      </c>
    </row>
    <row r="3560" spans="1:6" x14ac:dyDescent="0.25">
      <c r="A3560" t="s">
        <v>2614</v>
      </c>
      <c r="B3560" t="s">
        <v>3123</v>
      </c>
      <c r="C3560" s="20">
        <v>2471</v>
      </c>
      <c r="D3560" t="s">
        <v>7209</v>
      </c>
      <c r="E3560" s="10" t="s">
        <v>8795</v>
      </c>
      <c r="F3560" s="10" t="s">
        <v>11777</v>
      </c>
    </row>
    <row r="3561" spans="1:6" x14ac:dyDescent="0.25">
      <c r="A3561" t="s">
        <v>4193</v>
      </c>
      <c r="B3561" t="s">
        <v>3123</v>
      </c>
      <c r="C3561" s="20"/>
      <c r="D3561" t="s">
        <v>12104</v>
      </c>
      <c r="E3561" s="10" t="s">
        <v>12104</v>
      </c>
      <c r="F3561" s="10" t="s">
        <v>12104</v>
      </c>
    </row>
    <row r="3562" spans="1:6" x14ac:dyDescent="0.25">
      <c r="A3562" t="s">
        <v>2613</v>
      </c>
      <c r="B3562" t="s">
        <v>3123</v>
      </c>
      <c r="C3562" s="20">
        <v>2054</v>
      </c>
      <c r="D3562" t="s">
        <v>7047</v>
      </c>
      <c r="E3562" s="10" t="s">
        <v>8796</v>
      </c>
      <c r="F3562" s="10" t="s">
        <v>11778</v>
      </c>
    </row>
    <row r="3563" spans="1:6" x14ac:dyDescent="0.25">
      <c r="A3563" t="s">
        <v>2615</v>
      </c>
      <c r="B3563" t="s">
        <v>3123</v>
      </c>
      <c r="C3563" s="20">
        <v>10377</v>
      </c>
      <c r="D3563" t="s">
        <v>7210</v>
      </c>
      <c r="E3563" s="10" t="s">
        <v>4241</v>
      </c>
      <c r="F3563" s="10" t="s">
        <v>11779</v>
      </c>
    </row>
    <row r="3564" spans="1:6" x14ac:dyDescent="0.25">
      <c r="A3564" t="s">
        <v>2616</v>
      </c>
      <c r="B3564" t="s">
        <v>3123</v>
      </c>
      <c r="C3564" s="20">
        <v>10586</v>
      </c>
      <c r="D3564" t="s">
        <v>7211</v>
      </c>
      <c r="E3564" s="10" t="s">
        <v>8797</v>
      </c>
      <c r="F3564" s="10" t="s">
        <v>11780</v>
      </c>
    </row>
    <row r="3565" spans="1:6" x14ac:dyDescent="0.25">
      <c r="A3565" t="s">
        <v>2617</v>
      </c>
      <c r="B3565" t="s">
        <v>3124</v>
      </c>
      <c r="C3565" s="20">
        <v>4347</v>
      </c>
      <c r="D3565" t="s">
        <v>7212</v>
      </c>
      <c r="E3565" s="10" t="s">
        <v>4241</v>
      </c>
      <c r="F3565" s="10" t="s">
        <v>11781</v>
      </c>
    </row>
    <row r="3566" spans="1:6" x14ac:dyDescent="0.25">
      <c r="A3566" t="s">
        <v>2618</v>
      </c>
      <c r="B3566" t="s">
        <v>3124</v>
      </c>
      <c r="C3566" s="20">
        <v>2718</v>
      </c>
      <c r="D3566" t="s">
        <v>7213</v>
      </c>
      <c r="E3566" s="10" t="s">
        <v>4241</v>
      </c>
      <c r="F3566" s="10" t="s">
        <v>11782</v>
      </c>
    </row>
    <row r="3567" spans="1:6" x14ac:dyDescent="0.25">
      <c r="A3567" t="s">
        <v>2619</v>
      </c>
      <c r="B3567" t="s">
        <v>3124</v>
      </c>
      <c r="C3567" s="20">
        <v>13123</v>
      </c>
      <c r="D3567" t="s">
        <v>5480</v>
      </c>
      <c r="E3567" s="10" t="s">
        <v>4241</v>
      </c>
      <c r="F3567" s="10" t="s">
        <v>11783</v>
      </c>
    </row>
    <row r="3568" spans="1:6" x14ac:dyDescent="0.25">
      <c r="A3568" t="s">
        <v>2620</v>
      </c>
      <c r="B3568" t="s">
        <v>3123</v>
      </c>
      <c r="C3568" s="20">
        <v>4476</v>
      </c>
      <c r="D3568" t="s">
        <v>7214</v>
      </c>
      <c r="E3568" s="10" t="s">
        <v>8798</v>
      </c>
      <c r="F3568" s="10" t="s">
        <v>11784</v>
      </c>
    </row>
    <row r="3569" spans="1:6" x14ac:dyDescent="0.25">
      <c r="A3569" t="s">
        <v>2621</v>
      </c>
      <c r="B3569" t="s">
        <v>3123</v>
      </c>
      <c r="C3569" s="20">
        <v>23704</v>
      </c>
      <c r="D3569" t="s">
        <v>5575</v>
      </c>
      <c r="E3569" s="10" t="s">
        <v>6606</v>
      </c>
      <c r="F3569" s="10" t="s">
        <v>11785</v>
      </c>
    </row>
    <row r="3570" spans="1:6" x14ac:dyDescent="0.25">
      <c r="A3570" t="s">
        <v>2622</v>
      </c>
      <c r="B3570" t="s">
        <v>3123</v>
      </c>
      <c r="C3570" s="20">
        <v>23358</v>
      </c>
      <c r="D3570" t="s">
        <v>7215</v>
      </c>
      <c r="E3570" s="10" t="s">
        <v>8284</v>
      </c>
      <c r="F3570" s="10" t="s">
        <v>11786</v>
      </c>
    </row>
    <row r="3571" spans="1:6" x14ac:dyDescent="0.25">
      <c r="A3571" t="s">
        <v>2623</v>
      </c>
      <c r="B3571" t="s">
        <v>3124</v>
      </c>
      <c r="C3571" s="20">
        <v>24576</v>
      </c>
      <c r="D3571" t="s">
        <v>7216</v>
      </c>
      <c r="E3571" s="10" t="s">
        <v>6744</v>
      </c>
      <c r="F3571" s="10" t="s">
        <v>11787</v>
      </c>
    </row>
    <row r="3572" spans="1:6" x14ac:dyDescent="0.25">
      <c r="A3572" t="s">
        <v>2624</v>
      </c>
      <c r="B3572" t="s">
        <v>3124</v>
      </c>
      <c r="C3572" s="20">
        <v>1997</v>
      </c>
      <c r="D3572" t="s">
        <v>7217</v>
      </c>
      <c r="E3572" s="10" t="s">
        <v>4241</v>
      </c>
      <c r="F3572" s="10" t="s">
        <v>11788</v>
      </c>
    </row>
    <row r="3573" spans="1:6" x14ac:dyDescent="0.25">
      <c r="A3573" t="s">
        <v>2625</v>
      </c>
      <c r="B3573" t="s">
        <v>3124</v>
      </c>
      <c r="C3573" s="20">
        <v>239</v>
      </c>
      <c r="D3573" t="s">
        <v>7218</v>
      </c>
      <c r="E3573" s="10" t="s">
        <v>4241</v>
      </c>
      <c r="F3573" s="10" t="s">
        <v>11789</v>
      </c>
    </row>
    <row r="3574" spans="1:6" x14ac:dyDescent="0.25">
      <c r="A3574" t="s">
        <v>3836</v>
      </c>
      <c r="B3574" t="s">
        <v>3123</v>
      </c>
      <c r="C3574" s="20">
        <v>1610</v>
      </c>
      <c r="D3574" t="s">
        <v>7219</v>
      </c>
      <c r="E3574" s="10" t="s">
        <v>4241</v>
      </c>
      <c r="F3574" s="10" t="s">
        <v>11790</v>
      </c>
    </row>
    <row r="3575" spans="1:6" x14ac:dyDescent="0.25">
      <c r="A3575" t="s">
        <v>3837</v>
      </c>
      <c r="B3575" t="s">
        <v>3123</v>
      </c>
      <c r="C3575" s="20">
        <v>1507</v>
      </c>
      <c r="D3575" t="s">
        <v>7220</v>
      </c>
      <c r="E3575" s="10" t="s">
        <v>4241</v>
      </c>
      <c r="F3575" s="10" t="s">
        <v>11791</v>
      </c>
    </row>
    <row r="3576" spans="1:6" x14ac:dyDescent="0.25">
      <c r="A3576" t="s">
        <v>3838</v>
      </c>
      <c r="B3576" t="s">
        <v>3123</v>
      </c>
      <c r="C3576" s="20">
        <v>2787</v>
      </c>
      <c r="D3576" t="s">
        <v>7221</v>
      </c>
      <c r="E3576" s="10" t="s">
        <v>4241</v>
      </c>
      <c r="F3576" s="10" t="s">
        <v>11792</v>
      </c>
    </row>
    <row r="3577" spans="1:6" x14ac:dyDescent="0.25">
      <c r="A3577" t="s">
        <v>2626</v>
      </c>
      <c r="B3577" t="s">
        <v>3123</v>
      </c>
      <c r="C3577" s="20">
        <v>29513</v>
      </c>
      <c r="D3577" t="s">
        <v>7222</v>
      </c>
      <c r="E3577" s="10" t="s">
        <v>8799</v>
      </c>
      <c r="F3577" s="10" t="s">
        <v>11793</v>
      </c>
    </row>
    <row r="3578" spans="1:6" x14ac:dyDescent="0.25">
      <c r="A3578" t="s">
        <v>3839</v>
      </c>
      <c r="B3578" t="s">
        <v>3123</v>
      </c>
      <c r="C3578" s="20">
        <v>324</v>
      </c>
      <c r="D3578" t="s">
        <v>7223</v>
      </c>
      <c r="E3578" s="10" t="s">
        <v>4241</v>
      </c>
      <c r="F3578" s="10" t="s">
        <v>11794</v>
      </c>
    </row>
    <row r="3579" spans="1:6" x14ac:dyDescent="0.25">
      <c r="A3579" t="s">
        <v>2627</v>
      </c>
      <c r="B3579" t="s">
        <v>3124</v>
      </c>
      <c r="C3579" s="20">
        <v>4448</v>
      </c>
      <c r="D3579" t="s">
        <v>6332</v>
      </c>
      <c r="E3579" s="10" t="s">
        <v>4241</v>
      </c>
      <c r="F3579" s="10" t="s">
        <v>11795</v>
      </c>
    </row>
    <row r="3580" spans="1:6" x14ac:dyDescent="0.25">
      <c r="A3580" t="s">
        <v>3840</v>
      </c>
      <c r="B3580" t="s">
        <v>3124</v>
      </c>
      <c r="C3580" s="20">
        <v>808</v>
      </c>
      <c r="D3580" t="s">
        <v>7224</v>
      </c>
      <c r="E3580" s="10" t="s">
        <v>4241</v>
      </c>
      <c r="F3580" s="10" t="s">
        <v>11048</v>
      </c>
    </row>
    <row r="3581" spans="1:6" x14ac:dyDescent="0.25">
      <c r="A3581" t="s">
        <v>2628</v>
      </c>
      <c r="B3581" t="s">
        <v>3124</v>
      </c>
      <c r="C3581" s="20">
        <v>2400</v>
      </c>
      <c r="D3581" t="s">
        <v>7225</v>
      </c>
      <c r="E3581" s="10" t="s">
        <v>4241</v>
      </c>
      <c r="F3581" s="10" t="s">
        <v>11796</v>
      </c>
    </row>
    <row r="3582" spans="1:6" x14ac:dyDescent="0.25">
      <c r="A3582" t="s">
        <v>2629</v>
      </c>
      <c r="B3582" t="s">
        <v>3124</v>
      </c>
      <c r="C3582" s="20">
        <v>5040</v>
      </c>
      <c r="D3582" t="s">
        <v>7226</v>
      </c>
      <c r="E3582" s="10" t="s">
        <v>4241</v>
      </c>
      <c r="F3582" s="10" t="s">
        <v>11797</v>
      </c>
    </row>
    <row r="3583" spans="1:6" x14ac:dyDescent="0.25">
      <c r="A3583" t="s">
        <v>2630</v>
      </c>
      <c r="B3583" t="s">
        <v>3123</v>
      </c>
      <c r="C3583" s="20">
        <v>16006</v>
      </c>
      <c r="D3583" t="s">
        <v>7227</v>
      </c>
      <c r="E3583" s="10" t="s">
        <v>8800</v>
      </c>
      <c r="F3583" s="10" t="s">
        <v>11798</v>
      </c>
    </row>
    <row r="3584" spans="1:6" x14ac:dyDescent="0.25">
      <c r="A3584" t="s">
        <v>2631</v>
      </c>
      <c r="B3584" t="s">
        <v>3124</v>
      </c>
      <c r="C3584" s="20">
        <v>4087</v>
      </c>
      <c r="D3584" t="s">
        <v>7228</v>
      </c>
      <c r="E3584" s="10" t="s">
        <v>4241</v>
      </c>
      <c r="F3584" s="10" t="s">
        <v>11799</v>
      </c>
    </row>
    <row r="3585" spans="1:6" x14ac:dyDescent="0.25">
      <c r="A3585" t="s">
        <v>2632</v>
      </c>
      <c r="B3585" t="s">
        <v>3124</v>
      </c>
      <c r="C3585" s="20">
        <v>1810</v>
      </c>
      <c r="D3585" t="s">
        <v>7229</v>
      </c>
      <c r="E3585" s="10" t="s">
        <v>4241</v>
      </c>
      <c r="F3585" s="10" t="s">
        <v>11800</v>
      </c>
    </row>
    <row r="3586" spans="1:6" x14ac:dyDescent="0.25">
      <c r="A3586" t="s">
        <v>2633</v>
      </c>
      <c r="B3586" t="s">
        <v>3124</v>
      </c>
      <c r="C3586" s="20">
        <v>11411</v>
      </c>
      <c r="D3586" t="s">
        <v>7230</v>
      </c>
      <c r="E3586" s="10" t="s">
        <v>8801</v>
      </c>
      <c r="F3586" s="10" t="s">
        <v>11801</v>
      </c>
    </row>
    <row r="3587" spans="1:6" x14ac:dyDescent="0.25">
      <c r="A3587" t="s">
        <v>2634</v>
      </c>
      <c r="B3587" t="s">
        <v>3124</v>
      </c>
      <c r="C3587" s="20">
        <v>2023</v>
      </c>
      <c r="D3587" t="s">
        <v>7231</v>
      </c>
      <c r="E3587" s="10" t="s">
        <v>4241</v>
      </c>
      <c r="F3587" s="10" t="s">
        <v>11802</v>
      </c>
    </row>
    <row r="3588" spans="1:6" x14ac:dyDescent="0.25">
      <c r="A3588" t="s">
        <v>2635</v>
      </c>
      <c r="B3588" t="s">
        <v>3124</v>
      </c>
      <c r="C3588" s="20">
        <v>2024</v>
      </c>
      <c r="D3588" t="s">
        <v>4320</v>
      </c>
      <c r="E3588" s="10" t="s">
        <v>8802</v>
      </c>
      <c r="F3588" s="10" t="s">
        <v>8911</v>
      </c>
    </row>
    <row r="3589" spans="1:6" x14ac:dyDescent="0.25">
      <c r="A3589" t="s">
        <v>2636</v>
      </c>
      <c r="B3589" t="s">
        <v>3124</v>
      </c>
      <c r="C3589" s="20">
        <v>1316</v>
      </c>
      <c r="D3589" t="s">
        <v>7232</v>
      </c>
      <c r="E3589" s="10" t="s">
        <v>4241</v>
      </c>
      <c r="F3589" s="10" t="s">
        <v>11557</v>
      </c>
    </row>
    <row r="3590" spans="1:6" x14ac:dyDescent="0.25">
      <c r="A3590" t="s">
        <v>2637</v>
      </c>
      <c r="B3590" t="s">
        <v>3124</v>
      </c>
      <c r="C3590" s="20">
        <v>126</v>
      </c>
      <c r="D3590" t="s">
        <v>7233</v>
      </c>
      <c r="E3590" s="10" t="s">
        <v>4241</v>
      </c>
      <c r="F3590" s="10" t="s">
        <v>11803</v>
      </c>
    </row>
    <row r="3591" spans="1:6" x14ac:dyDescent="0.25">
      <c r="A3591" t="s">
        <v>2638</v>
      </c>
      <c r="B3591" t="s">
        <v>3124</v>
      </c>
      <c r="C3591" s="20">
        <v>8004</v>
      </c>
      <c r="D3591" t="s">
        <v>7234</v>
      </c>
      <c r="E3591" s="10" t="s">
        <v>4241</v>
      </c>
      <c r="F3591" s="10" t="s">
        <v>11804</v>
      </c>
    </row>
    <row r="3592" spans="1:6" x14ac:dyDescent="0.25">
      <c r="A3592" t="s">
        <v>2639</v>
      </c>
      <c r="B3592" t="s">
        <v>3124</v>
      </c>
      <c r="C3592" s="20">
        <v>10466</v>
      </c>
      <c r="D3592" t="s">
        <v>7235</v>
      </c>
      <c r="E3592" s="10" t="s">
        <v>4241</v>
      </c>
      <c r="F3592" s="10" t="s">
        <v>11805</v>
      </c>
    </row>
    <row r="3593" spans="1:6" x14ac:dyDescent="0.25">
      <c r="A3593" t="s">
        <v>2640</v>
      </c>
      <c r="B3593" t="s">
        <v>3123</v>
      </c>
      <c r="C3593" s="20">
        <v>831</v>
      </c>
      <c r="D3593" t="s">
        <v>7236</v>
      </c>
      <c r="E3593" s="10" t="s">
        <v>5092</v>
      </c>
      <c r="F3593" s="10" t="s">
        <v>11503</v>
      </c>
    </row>
    <row r="3594" spans="1:6" x14ac:dyDescent="0.25">
      <c r="A3594" t="s">
        <v>2641</v>
      </c>
      <c r="B3594" t="s">
        <v>3124</v>
      </c>
      <c r="C3594" s="20">
        <v>5549</v>
      </c>
      <c r="D3594" t="s">
        <v>7237</v>
      </c>
      <c r="E3594" s="10" t="s">
        <v>4241</v>
      </c>
      <c r="F3594" s="10" t="s">
        <v>11806</v>
      </c>
    </row>
    <row r="3595" spans="1:6" x14ac:dyDescent="0.25">
      <c r="A3595" t="s">
        <v>2642</v>
      </c>
      <c r="B3595" t="s">
        <v>3124</v>
      </c>
      <c r="C3595" s="20">
        <v>1351</v>
      </c>
      <c r="D3595" t="s">
        <v>7238</v>
      </c>
      <c r="E3595" s="10" t="s">
        <v>4241</v>
      </c>
      <c r="F3595" s="10" t="s">
        <v>11807</v>
      </c>
    </row>
    <row r="3596" spans="1:6" x14ac:dyDescent="0.25">
      <c r="A3596" t="s">
        <v>2643</v>
      </c>
      <c r="B3596" t="s">
        <v>3123</v>
      </c>
      <c r="C3596" s="20">
        <v>15775</v>
      </c>
      <c r="D3596" t="s">
        <v>7239</v>
      </c>
      <c r="E3596" s="10" t="s">
        <v>4288</v>
      </c>
      <c r="F3596" s="10" t="s">
        <v>10920</v>
      </c>
    </row>
    <row r="3597" spans="1:6" x14ac:dyDescent="0.25">
      <c r="A3597" t="s">
        <v>2644</v>
      </c>
      <c r="B3597" t="s">
        <v>3123</v>
      </c>
      <c r="C3597" s="20">
        <v>3040</v>
      </c>
      <c r="D3597" t="s">
        <v>7240</v>
      </c>
      <c r="E3597" s="10" t="s">
        <v>8803</v>
      </c>
      <c r="F3597" s="10" t="s">
        <v>11808</v>
      </c>
    </row>
    <row r="3598" spans="1:6" x14ac:dyDescent="0.25">
      <c r="A3598" t="s">
        <v>2645</v>
      </c>
      <c r="B3598" t="s">
        <v>3123</v>
      </c>
      <c r="C3598" s="20">
        <v>1770</v>
      </c>
      <c r="D3598" t="s">
        <v>7241</v>
      </c>
      <c r="E3598" s="10" t="s">
        <v>6039</v>
      </c>
      <c r="F3598" s="10" t="s">
        <v>11809</v>
      </c>
    </row>
    <row r="3599" spans="1:6" x14ac:dyDescent="0.25">
      <c r="A3599" t="s">
        <v>2646</v>
      </c>
      <c r="B3599" t="s">
        <v>3123</v>
      </c>
      <c r="C3599" s="20">
        <v>33218</v>
      </c>
      <c r="D3599" t="s">
        <v>5509</v>
      </c>
      <c r="E3599" s="10" t="s">
        <v>6024</v>
      </c>
      <c r="F3599" s="10" t="s">
        <v>10113</v>
      </c>
    </row>
    <row r="3600" spans="1:6" x14ac:dyDescent="0.25">
      <c r="A3600" t="s">
        <v>2647</v>
      </c>
      <c r="B3600" t="s">
        <v>3123</v>
      </c>
      <c r="C3600" s="20">
        <v>1158</v>
      </c>
      <c r="D3600" t="s">
        <v>7242</v>
      </c>
      <c r="E3600" s="10" t="s">
        <v>8804</v>
      </c>
      <c r="F3600" s="10" t="s">
        <v>10171</v>
      </c>
    </row>
    <row r="3601" spans="1:6" x14ac:dyDescent="0.25">
      <c r="A3601" t="s">
        <v>2648</v>
      </c>
      <c r="B3601" t="s">
        <v>3123</v>
      </c>
      <c r="C3601" s="20">
        <v>696</v>
      </c>
      <c r="D3601" t="s">
        <v>7243</v>
      </c>
      <c r="E3601" s="10" t="s">
        <v>8805</v>
      </c>
      <c r="F3601" s="10" t="s">
        <v>11810</v>
      </c>
    </row>
    <row r="3602" spans="1:6" x14ac:dyDescent="0.25">
      <c r="A3602" t="s">
        <v>2649</v>
      </c>
      <c r="B3602" t="s">
        <v>3123</v>
      </c>
      <c r="C3602" s="20">
        <v>644</v>
      </c>
      <c r="D3602" t="s">
        <v>4985</v>
      </c>
      <c r="E3602" s="10" t="s">
        <v>8806</v>
      </c>
      <c r="F3602" s="10" t="s">
        <v>11809</v>
      </c>
    </row>
    <row r="3603" spans="1:6" x14ac:dyDescent="0.25">
      <c r="A3603" t="s">
        <v>2650</v>
      </c>
      <c r="B3603" t="s">
        <v>3123</v>
      </c>
      <c r="C3603" s="20">
        <v>388</v>
      </c>
      <c r="D3603" t="s">
        <v>7244</v>
      </c>
      <c r="E3603" s="10" t="s">
        <v>8807</v>
      </c>
      <c r="F3603" s="10" t="s">
        <v>11811</v>
      </c>
    </row>
    <row r="3604" spans="1:6" x14ac:dyDescent="0.25">
      <c r="A3604" t="s">
        <v>2651</v>
      </c>
      <c r="B3604" t="s">
        <v>3123</v>
      </c>
      <c r="C3604" s="20">
        <v>5099</v>
      </c>
      <c r="D3604" t="s">
        <v>7245</v>
      </c>
      <c r="E3604" s="10" t="s">
        <v>6599</v>
      </c>
      <c r="F3604" s="10" t="s">
        <v>11812</v>
      </c>
    </row>
    <row r="3605" spans="1:6" x14ac:dyDescent="0.25">
      <c r="A3605" t="s">
        <v>2652</v>
      </c>
      <c r="B3605" t="s">
        <v>3123</v>
      </c>
      <c r="C3605" s="20">
        <v>7953</v>
      </c>
      <c r="D3605" t="s">
        <v>6556</v>
      </c>
      <c r="E3605" s="10" t="s">
        <v>8808</v>
      </c>
      <c r="F3605" s="10" t="s">
        <v>11813</v>
      </c>
    </row>
    <row r="3606" spans="1:6" x14ac:dyDescent="0.25">
      <c r="A3606" t="s">
        <v>2653</v>
      </c>
      <c r="B3606" t="s">
        <v>3123</v>
      </c>
      <c r="C3606" s="20">
        <v>36964</v>
      </c>
      <c r="D3606" t="s">
        <v>7246</v>
      </c>
      <c r="E3606" s="10" t="s">
        <v>8809</v>
      </c>
      <c r="F3606" s="10" t="s">
        <v>11814</v>
      </c>
    </row>
    <row r="3607" spans="1:6" x14ac:dyDescent="0.25">
      <c r="A3607" t="s">
        <v>3841</v>
      </c>
      <c r="B3607" t="s">
        <v>3123</v>
      </c>
      <c r="C3607" s="20">
        <v>1837</v>
      </c>
      <c r="D3607" t="s">
        <v>7027</v>
      </c>
      <c r="E3607" s="10" t="s">
        <v>8810</v>
      </c>
      <c r="F3607" s="10" t="s">
        <v>11815</v>
      </c>
    </row>
    <row r="3608" spans="1:6" x14ac:dyDescent="0.25">
      <c r="A3608" t="s">
        <v>3842</v>
      </c>
      <c r="B3608" t="s">
        <v>3123</v>
      </c>
      <c r="C3608" s="20">
        <v>4113</v>
      </c>
      <c r="D3608" t="s">
        <v>7143</v>
      </c>
      <c r="E3608" s="10" t="s">
        <v>8811</v>
      </c>
      <c r="F3608" s="10" t="s">
        <v>11816</v>
      </c>
    </row>
    <row r="3609" spans="1:6" x14ac:dyDescent="0.25">
      <c r="A3609" t="s">
        <v>2654</v>
      </c>
      <c r="B3609" t="s">
        <v>3124</v>
      </c>
      <c r="C3609" s="20">
        <v>39206</v>
      </c>
      <c r="D3609" t="s">
        <v>7247</v>
      </c>
      <c r="E3609" s="10" t="s">
        <v>4241</v>
      </c>
      <c r="F3609" s="10" t="s">
        <v>11817</v>
      </c>
    </row>
    <row r="3610" spans="1:6" x14ac:dyDescent="0.25">
      <c r="A3610" t="s">
        <v>2655</v>
      </c>
      <c r="B3610" t="s">
        <v>3123</v>
      </c>
      <c r="C3610" s="20">
        <v>8539</v>
      </c>
      <c r="D3610" t="s">
        <v>5849</v>
      </c>
      <c r="E3610" s="10" t="s">
        <v>4986</v>
      </c>
      <c r="F3610" s="10" t="s">
        <v>11818</v>
      </c>
    </row>
    <row r="3611" spans="1:6" x14ac:dyDescent="0.25">
      <c r="A3611" t="s">
        <v>3843</v>
      </c>
      <c r="B3611" t="s">
        <v>3123</v>
      </c>
      <c r="C3611" s="20">
        <v>6029</v>
      </c>
      <c r="D3611" t="s">
        <v>7248</v>
      </c>
      <c r="E3611" s="10" t="s">
        <v>7210</v>
      </c>
      <c r="F3611" s="10" t="s">
        <v>11819</v>
      </c>
    </row>
    <row r="3612" spans="1:6" x14ac:dyDescent="0.25">
      <c r="A3612" t="s">
        <v>2656</v>
      </c>
      <c r="B3612" t="s">
        <v>3123</v>
      </c>
      <c r="C3612" s="20">
        <v>13486</v>
      </c>
      <c r="D3612" t="s">
        <v>7249</v>
      </c>
      <c r="E3612" s="10" t="s">
        <v>8812</v>
      </c>
      <c r="F3612" s="10" t="s">
        <v>11820</v>
      </c>
    </row>
    <row r="3613" spans="1:6" x14ac:dyDescent="0.25">
      <c r="A3613" t="s">
        <v>2657</v>
      </c>
      <c r="B3613" t="s">
        <v>3124</v>
      </c>
      <c r="C3613" s="20">
        <v>3077</v>
      </c>
      <c r="D3613" t="s">
        <v>7250</v>
      </c>
      <c r="E3613" s="10" t="s">
        <v>4241</v>
      </c>
      <c r="F3613" s="10" t="s">
        <v>7234</v>
      </c>
    </row>
    <row r="3614" spans="1:6" x14ac:dyDescent="0.25">
      <c r="A3614" t="s">
        <v>2658</v>
      </c>
      <c r="B3614" t="s">
        <v>3124</v>
      </c>
      <c r="C3614" s="20">
        <v>9140</v>
      </c>
      <c r="D3614" t="s">
        <v>7252</v>
      </c>
      <c r="E3614" s="10" t="s">
        <v>4241</v>
      </c>
      <c r="F3614" s="10" t="s">
        <v>11822</v>
      </c>
    </row>
    <row r="3615" spans="1:6" x14ac:dyDescent="0.25">
      <c r="A3615" t="s">
        <v>2658</v>
      </c>
      <c r="B3615" t="s">
        <v>3124</v>
      </c>
      <c r="C3615" s="20">
        <v>2568</v>
      </c>
      <c r="D3615" t="s">
        <v>7251</v>
      </c>
      <c r="E3615" s="10" t="s">
        <v>4241</v>
      </c>
      <c r="F3615" s="10" t="s">
        <v>11821</v>
      </c>
    </row>
    <row r="3616" spans="1:6" x14ac:dyDescent="0.25">
      <c r="A3616" t="s">
        <v>3844</v>
      </c>
      <c r="B3616" t="s">
        <v>3123</v>
      </c>
      <c r="C3616" s="20">
        <v>19</v>
      </c>
      <c r="D3616" t="s">
        <v>7253</v>
      </c>
      <c r="E3616" s="10" t="s">
        <v>8813</v>
      </c>
      <c r="F3616" s="10" t="s">
        <v>11823</v>
      </c>
    </row>
    <row r="3617" spans="1:6" x14ac:dyDescent="0.25">
      <c r="A3617" t="s">
        <v>3845</v>
      </c>
      <c r="B3617" t="s">
        <v>3123</v>
      </c>
      <c r="C3617" s="20">
        <v>2062</v>
      </c>
      <c r="D3617" t="s">
        <v>7254</v>
      </c>
      <c r="E3617" s="10" t="s">
        <v>8814</v>
      </c>
      <c r="F3617" s="10" t="s">
        <v>11824</v>
      </c>
    </row>
    <row r="3618" spans="1:6" x14ac:dyDescent="0.25">
      <c r="A3618" t="s">
        <v>2667</v>
      </c>
      <c r="B3618" t="s">
        <v>3123</v>
      </c>
      <c r="C3618" s="20">
        <v>18456</v>
      </c>
      <c r="D3618" t="s">
        <v>7255</v>
      </c>
      <c r="E3618" s="10" t="s">
        <v>8815</v>
      </c>
      <c r="F3618" s="10" t="s">
        <v>11825</v>
      </c>
    </row>
    <row r="3619" spans="1:6" x14ac:dyDescent="0.25">
      <c r="A3619" t="s">
        <v>2668</v>
      </c>
      <c r="B3619" t="s">
        <v>3124</v>
      </c>
      <c r="C3619" s="20">
        <v>4428</v>
      </c>
      <c r="D3619" t="s">
        <v>5327</v>
      </c>
      <c r="E3619" s="10" t="s">
        <v>4241</v>
      </c>
      <c r="F3619" s="10" t="s">
        <v>11826</v>
      </c>
    </row>
    <row r="3620" spans="1:6" x14ac:dyDescent="0.25">
      <c r="A3620" t="s">
        <v>2669</v>
      </c>
      <c r="B3620" t="s">
        <v>3123</v>
      </c>
      <c r="C3620" s="20">
        <v>28324</v>
      </c>
      <c r="D3620" t="s">
        <v>7256</v>
      </c>
      <c r="E3620" s="10" t="s">
        <v>8816</v>
      </c>
      <c r="F3620" s="10" t="s">
        <v>11827</v>
      </c>
    </row>
    <row r="3621" spans="1:6" x14ac:dyDescent="0.25">
      <c r="A3621" t="s">
        <v>2670</v>
      </c>
      <c r="B3621" t="s">
        <v>3124</v>
      </c>
      <c r="C3621" s="20">
        <v>767</v>
      </c>
      <c r="D3621" t="s">
        <v>7257</v>
      </c>
      <c r="E3621" s="10" t="s">
        <v>8817</v>
      </c>
      <c r="F3621" s="10" t="s">
        <v>8906</v>
      </c>
    </row>
    <row r="3622" spans="1:6" x14ac:dyDescent="0.25">
      <c r="A3622" t="s">
        <v>2671</v>
      </c>
      <c r="B3622" t="s">
        <v>3123</v>
      </c>
      <c r="C3622" s="20">
        <v>12251</v>
      </c>
      <c r="D3622" t="s">
        <v>7258</v>
      </c>
      <c r="E3622" s="10" t="s">
        <v>8818</v>
      </c>
      <c r="F3622" s="10" t="s">
        <v>11828</v>
      </c>
    </row>
    <row r="3623" spans="1:6" x14ac:dyDescent="0.25">
      <c r="A3623" t="s">
        <v>2672</v>
      </c>
      <c r="B3623" t="s">
        <v>3123</v>
      </c>
      <c r="C3623" s="20">
        <v>24359</v>
      </c>
      <c r="D3623" t="s">
        <v>7259</v>
      </c>
      <c r="E3623" s="10" t="s">
        <v>4390</v>
      </c>
      <c r="F3623" s="10" t="s">
        <v>11829</v>
      </c>
    </row>
    <row r="3624" spans="1:6" x14ac:dyDescent="0.25">
      <c r="A3624" t="s">
        <v>4194</v>
      </c>
      <c r="B3624" t="s">
        <v>3123</v>
      </c>
      <c r="C3624" s="20">
        <v>5176</v>
      </c>
      <c r="D3624" t="s">
        <v>12104</v>
      </c>
      <c r="E3624" s="10" t="s">
        <v>12104</v>
      </c>
      <c r="F3624" s="10" t="s">
        <v>12104</v>
      </c>
    </row>
    <row r="3625" spans="1:6" x14ac:dyDescent="0.25">
      <c r="A3625" t="s">
        <v>2673</v>
      </c>
      <c r="B3625" t="s">
        <v>3123</v>
      </c>
      <c r="C3625" s="20">
        <v>47006</v>
      </c>
      <c r="D3625" t="s">
        <v>7260</v>
      </c>
      <c r="E3625" s="10" t="s">
        <v>6482</v>
      </c>
      <c r="F3625" s="10" t="s">
        <v>11830</v>
      </c>
    </row>
    <row r="3626" spans="1:6" x14ac:dyDescent="0.25">
      <c r="A3626" t="s">
        <v>4195</v>
      </c>
      <c r="B3626" t="s">
        <v>3123</v>
      </c>
      <c r="C3626" s="20">
        <v>4652</v>
      </c>
      <c r="D3626" t="s">
        <v>12104</v>
      </c>
      <c r="E3626" s="10" t="s">
        <v>12104</v>
      </c>
      <c r="F3626" s="10" t="s">
        <v>12104</v>
      </c>
    </row>
    <row r="3627" spans="1:6" x14ac:dyDescent="0.25">
      <c r="A3627" t="s">
        <v>2674</v>
      </c>
      <c r="B3627" t="s">
        <v>3123</v>
      </c>
      <c r="C3627" s="20">
        <v>3121</v>
      </c>
      <c r="D3627" t="s">
        <v>6992</v>
      </c>
      <c r="E3627" s="10" t="s">
        <v>8819</v>
      </c>
      <c r="F3627" s="10" t="s">
        <v>11831</v>
      </c>
    </row>
    <row r="3628" spans="1:6" x14ac:dyDescent="0.25">
      <c r="A3628" t="s">
        <v>2675</v>
      </c>
      <c r="B3628" t="s">
        <v>3123</v>
      </c>
      <c r="C3628" s="20">
        <v>11214</v>
      </c>
      <c r="D3628" t="s">
        <v>7261</v>
      </c>
      <c r="E3628" s="10" t="s">
        <v>8820</v>
      </c>
      <c r="F3628" s="10" t="s">
        <v>11832</v>
      </c>
    </row>
    <row r="3629" spans="1:6" x14ac:dyDescent="0.25">
      <c r="A3629" t="s">
        <v>2676</v>
      </c>
      <c r="B3629" t="s">
        <v>3124</v>
      </c>
      <c r="C3629" s="20">
        <v>822</v>
      </c>
      <c r="D3629" t="s">
        <v>7262</v>
      </c>
      <c r="E3629" s="10" t="s">
        <v>4241</v>
      </c>
      <c r="F3629" s="10" t="s">
        <v>11833</v>
      </c>
    </row>
    <row r="3630" spans="1:6" x14ac:dyDescent="0.25">
      <c r="A3630" t="s">
        <v>2677</v>
      </c>
      <c r="B3630" t="s">
        <v>3123</v>
      </c>
      <c r="C3630" s="20">
        <v>8658</v>
      </c>
      <c r="D3630" t="s">
        <v>4816</v>
      </c>
      <c r="E3630" s="10" t="s">
        <v>8821</v>
      </c>
      <c r="F3630" s="10" t="s">
        <v>11834</v>
      </c>
    </row>
    <row r="3631" spans="1:6" x14ac:dyDescent="0.25">
      <c r="A3631" t="s">
        <v>4196</v>
      </c>
      <c r="B3631" t="s">
        <v>3123</v>
      </c>
      <c r="C3631" s="20"/>
      <c r="D3631" t="s">
        <v>12104</v>
      </c>
      <c r="E3631" s="10" t="s">
        <v>12104</v>
      </c>
      <c r="F3631" s="10" t="s">
        <v>12104</v>
      </c>
    </row>
    <row r="3632" spans="1:6" x14ac:dyDescent="0.25">
      <c r="A3632" t="s">
        <v>2678</v>
      </c>
      <c r="B3632" t="s">
        <v>3123</v>
      </c>
      <c r="C3632" s="20">
        <v>9753</v>
      </c>
      <c r="D3632" t="s">
        <v>7263</v>
      </c>
      <c r="E3632" s="10" t="s">
        <v>6115</v>
      </c>
      <c r="F3632" s="10" t="s">
        <v>5057</v>
      </c>
    </row>
    <row r="3633" spans="1:6" x14ac:dyDescent="0.25">
      <c r="A3633" t="s">
        <v>2679</v>
      </c>
      <c r="B3633" t="s">
        <v>3123</v>
      </c>
      <c r="C3633" s="20">
        <v>5055</v>
      </c>
      <c r="D3633" t="s">
        <v>7264</v>
      </c>
      <c r="E3633" s="10" t="s">
        <v>6755</v>
      </c>
      <c r="F3633" s="10" t="s">
        <v>11835</v>
      </c>
    </row>
    <row r="3634" spans="1:6" x14ac:dyDescent="0.25">
      <c r="A3634" t="s">
        <v>2680</v>
      </c>
      <c r="B3634" t="s">
        <v>3123</v>
      </c>
      <c r="C3634" s="20">
        <v>10275</v>
      </c>
      <c r="D3634" t="s">
        <v>7265</v>
      </c>
      <c r="E3634" s="10" t="s">
        <v>7341</v>
      </c>
      <c r="F3634" s="10" t="s">
        <v>11836</v>
      </c>
    </row>
    <row r="3635" spans="1:6" x14ac:dyDescent="0.25">
      <c r="A3635" t="s">
        <v>2681</v>
      </c>
      <c r="B3635" t="s">
        <v>3123</v>
      </c>
      <c r="C3635" s="20">
        <v>38624</v>
      </c>
      <c r="D3635" t="s">
        <v>7266</v>
      </c>
      <c r="E3635" s="10" t="s">
        <v>8822</v>
      </c>
      <c r="F3635" s="10" t="s">
        <v>11837</v>
      </c>
    </row>
    <row r="3636" spans="1:6" x14ac:dyDescent="0.25">
      <c r="A3636" t="s">
        <v>2682</v>
      </c>
      <c r="B3636" t="s">
        <v>3123</v>
      </c>
      <c r="C3636" s="20">
        <v>22810</v>
      </c>
      <c r="D3636" t="s">
        <v>7267</v>
      </c>
      <c r="E3636" s="10" t="s">
        <v>8823</v>
      </c>
      <c r="F3636" s="10" t="s">
        <v>11838</v>
      </c>
    </row>
    <row r="3637" spans="1:6" x14ac:dyDescent="0.25">
      <c r="A3637" t="s">
        <v>2683</v>
      </c>
      <c r="B3637" t="s">
        <v>3123</v>
      </c>
      <c r="C3637" s="20">
        <v>10325</v>
      </c>
      <c r="D3637" t="s">
        <v>7268</v>
      </c>
      <c r="E3637" s="10" t="s">
        <v>8824</v>
      </c>
      <c r="F3637" s="10" t="s">
        <v>11839</v>
      </c>
    </row>
    <row r="3638" spans="1:6" x14ac:dyDescent="0.25">
      <c r="A3638" t="s">
        <v>2684</v>
      </c>
      <c r="B3638" t="s">
        <v>3123</v>
      </c>
      <c r="C3638" s="20">
        <v>3712</v>
      </c>
      <c r="D3638" t="s">
        <v>7068</v>
      </c>
      <c r="E3638" s="10" t="s">
        <v>8825</v>
      </c>
      <c r="F3638" s="10" t="s">
        <v>11840</v>
      </c>
    </row>
    <row r="3639" spans="1:6" x14ac:dyDescent="0.25">
      <c r="A3639" t="s">
        <v>2685</v>
      </c>
      <c r="B3639" t="s">
        <v>3123</v>
      </c>
      <c r="C3639" s="20">
        <v>7815</v>
      </c>
      <c r="D3639" t="s">
        <v>7269</v>
      </c>
      <c r="E3639" s="10" t="s">
        <v>8826</v>
      </c>
      <c r="F3639" s="10" t="s">
        <v>10499</v>
      </c>
    </row>
    <row r="3640" spans="1:6" x14ac:dyDescent="0.25">
      <c r="A3640" t="s">
        <v>2686</v>
      </c>
      <c r="B3640" t="s">
        <v>3123</v>
      </c>
      <c r="C3640" s="20">
        <v>5368</v>
      </c>
      <c r="D3640" t="s">
        <v>7270</v>
      </c>
      <c r="E3640" s="10" t="s">
        <v>7509</v>
      </c>
      <c r="F3640" s="10" t="s">
        <v>11841</v>
      </c>
    </row>
    <row r="3641" spans="1:6" x14ac:dyDescent="0.25">
      <c r="A3641" t="s">
        <v>2687</v>
      </c>
      <c r="B3641" t="s">
        <v>3123</v>
      </c>
      <c r="C3641" s="20">
        <v>8408</v>
      </c>
      <c r="D3641" t="s">
        <v>7271</v>
      </c>
      <c r="E3641" s="10" t="s">
        <v>8827</v>
      </c>
      <c r="F3641" s="10" t="s">
        <v>11842</v>
      </c>
    </row>
    <row r="3642" spans="1:6" x14ac:dyDescent="0.25">
      <c r="A3642" t="s">
        <v>2688</v>
      </c>
      <c r="B3642" t="s">
        <v>3123</v>
      </c>
      <c r="C3642" s="20">
        <v>8165</v>
      </c>
      <c r="D3642" t="s">
        <v>7272</v>
      </c>
      <c r="E3642" s="10" t="s">
        <v>5378</v>
      </c>
      <c r="F3642" s="10" t="s">
        <v>11843</v>
      </c>
    </row>
    <row r="3643" spans="1:6" x14ac:dyDescent="0.25">
      <c r="A3643" t="s">
        <v>2689</v>
      </c>
      <c r="B3643" t="s">
        <v>3123</v>
      </c>
      <c r="C3643" s="20">
        <v>2131</v>
      </c>
      <c r="D3643" t="s">
        <v>7273</v>
      </c>
      <c r="E3643" s="10" t="s">
        <v>8828</v>
      </c>
      <c r="F3643" s="10" t="s">
        <v>11844</v>
      </c>
    </row>
    <row r="3644" spans="1:6" x14ac:dyDescent="0.25">
      <c r="A3644" t="s">
        <v>4197</v>
      </c>
      <c r="B3644" t="s">
        <v>3123</v>
      </c>
      <c r="C3644" s="20"/>
      <c r="D3644" t="s">
        <v>12104</v>
      </c>
      <c r="E3644" s="10" t="s">
        <v>12104</v>
      </c>
      <c r="F3644" s="10" t="s">
        <v>12104</v>
      </c>
    </row>
    <row r="3645" spans="1:6" x14ac:dyDescent="0.25">
      <c r="A3645" t="s">
        <v>2690</v>
      </c>
      <c r="B3645" t="s">
        <v>3123</v>
      </c>
      <c r="C3645" s="20">
        <v>11250</v>
      </c>
      <c r="D3645" t="s">
        <v>7274</v>
      </c>
      <c r="E3645" s="10" t="s">
        <v>8829</v>
      </c>
      <c r="F3645" s="10" t="s">
        <v>11845</v>
      </c>
    </row>
    <row r="3646" spans="1:6" x14ac:dyDescent="0.25">
      <c r="A3646" t="s">
        <v>2691</v>
      </c>
      <c r="B3646" t="s">
        <v>3123</v>
      </c>
      <c r="C3646" s="20">
        <v>11065</v>
      </c>
      <c r="D3646" t="s">
        <v>7275</v>
      </c>
      <c r="E3646" s="10" t="s">
        <v>8830</v>
      </c>
      <c r="F3646" s="10" t="s">
        <v>11846</v>
      </c>
    </row>
    <row r="3647" spans="1:6" x14ac:dyDescent="0.25">
      <c r="A3647" t="s">
        <v>2659</v>
      </c>
      <c r="B3647" t="s">
        <v>3124</v>
      </c>
      <c r="C3647" s="20">
        <v>4998</v>
      </c>
      <c r="D3647" t="s">
        <v>7276</v>
      </c>
      <c r="E3647" s="10" t="s">
        <v>4241</v>
      </c>
      <c r="F3647" s="10" t="s">
        <v>11847</v>
      </c>
    </row>
    <row r="3648" spans="1:6" x14ac:dyDescent="0.25">
      <c r="A3648" t="s">
        <v>2660</v>
      </c>
      <c r="B3648" t="s">
        <v>3123</v>
      </c>
      <c r="C3648" s="20">
        <v>3459</v>
      </c>
      <c r="D3648" t="s">
        <v>7277</v>
      </c>
      <c r="E3648" s="10" t="s">
        <v>8831</v>
      </c>
      <c r="F3648" s="10" t="s">
        <v>11848</v>
      </c>
    </row>
    <row r="3649" spans="1:6" x14ac:dyDescent="0.25">
      <c r="A3649" t="s">
        <v>4198</v>
      </c>
      <c r="B3649" t="s">
        <v>3123</v>
      </c>
      <c r="C3649" s="20">
        <v>301</v>
      </c>
      <c r="D3649" t="s">
        <v>12104</v>
      </c>
      <c r="E3649" s="10" t="s">
        <v>12104</v>
      </c>
      <c r="F3649" s="10" t="s">
        <v>12104</v>
      </c>
    </row>
    <row r="3650" spans="1:6" x14ac:dyDescent="0.25">
      <c r="A3650" t="s">
        <v>2661</v>
      </c>
      <c r="B3650" t="s">
        <v>3124</v>
      </c>
      <c r="C3650" s="20">
        <v>8285</v>
      </c>
      <c r="D3650" t="s">
        <v>5852</v>
      </c>
      <c r="E3650" s="10" t="s">
        <v>4241</v>
      </c>
      <c r="F3650" s="10" t="s">
        <v>11849</v>
      </c>
    </row>
    <row r="3651" spans="1:6" x14ac:dyDescent="0.25">
      <c r="A3651" t="s">
        <v>2662</v>
      </c>
      <c r="B3651" t="s">
        <v>3124</v>
      </c>
      <c r="C3651" s="20">
        <v>674</v>
      </c>
      <c r="D3651" t="s">
        <v>7278</v>
      </c>
      <c r="E3651" s="10" t="s">
        <v>4241</v>
      </c>
      <c r="F3651" s="10" t="s">
        <v>11850</v>
      </c>
    </row>
    <row r="3652" spans="1:6" x14ac:dyDescent="0.25">
      <c r="A3652" t="s">
        <v>2663</v>
      </c>
      <c r="B3652" t="s">
        <v>3124</v>
      </c>
      <c r="C3652" s="20">
        <v>7114</v>
      </c>
      <c r="D3652" t="s">
        <v>7279</v>
      </c>
      <c r="E3652" s="10" t="s">
        <v>4241</v>
      </c>
      <c r="F3652" s="10" t="s">
        <v>11851</v>
      </c>
    </row>
    <row r="3653" spans="1:6" x14ac:dyDescent="0.25">
      <c r="A3653" t="s">
        <v>3846</v>
      </c>
      <c r="B3653" t="s">
        <v>3124</v>
      </c>
      <c r="C3653" s="20">
        <v>1039</v>
      </c>
      <c r="D3653" t="s">
        <v>7280</v>
      </c>
      <c r="E3653" s="10" t="s">
        <v>4241</v>
      </c>
      <c r="F3653" s="10" t="s">
        <v>6788</v>
      </c>
    </row>
    <row r="3654" spans="1:6" x14ac:dyDescent="0.25">
      <c r="A3654" t="s">
        <v>2664</v>
      </c>
      <c r="B3654" t="s">
        <v>3124</v>
      </c>
      <c r="C3654" s="20">
        <v>2691</v>
      </c>
      <c r="D3654" t="s">
        <v>7281</v>
      </c>
      <c r="E3654" s="10" t="s">
        <v>4241</v>
      </c>
      <c r="F3654" s="10" t="s">
        <v>11852</v>
      </c>
    </row>
    <row r="3655" spans="1:6" x14ac:dyDescent="0.25">
      <c r="A3655" t="s">
        <v>2665</v>
      </c>
      <c r="B3655" t="s">
        <v>3124</v>
      </c>
      <c r="C3655" s="20">
        <v>793</v>
      </c>
      <c r="D3655" t="s">
        <v>7282</v>
      </c>
      <c r="E3655" s="10" t="s">
        <v>4241</v>
      </c>
      <c r="F3655" s="10" t="s">
        <v>11853</v>
      </c>
    </row>
    <row r="3656" spans="1:6" x14ac:dyDescent="0.25">
      <c r="A3656" t="s">
        <v>2666</v>
      </c>
      <c r="B3656" t="s">
        <v>3124</v>
      </c>
      <c r="C3656" s="20">
        <v>215</v>
      </c>
      <c r="D3656" t="s">
        <v>7283</v>
      </c>
      <c r="E3656" s="10" t="s">
        <v>4241</v>
      </c>
      <c r="F3656" s="10" t="s">
        <v>11854</v>
      </c>
    </row>
    <row r="3657" spans="1:6" x14ac:dyDescent="0.25">
      <c r="A3657" t="s">
        <v>3847</v>
      </c>
      <c r="B3657" t="s">
        <v>3123</v>
      </c>
      <c r="C3657" s="20">
        <v>94</v>
      </c>
      <c r="D3657" t="s">
        <v>7176</v>
      </c>
      <c r="E3657" s="10" t="s">
        <v>4241</v>
      </c>
      <c r="F3657" s="10" t="s">
        <v>11855</v>
      </c>
    </row>
    <row r="3658" spans="1:6" x14ac:dyDescent="0.25">
      <c r="A3658" t="s">
        <v>2692</v>
      </c>
      <c r="B3658" t="s">
        <v>3124</v>
      </c>
      <c r="C3658" s="20">
        <v>5274</v>
      </c>
      <c r="D3658" t="s">
        <v>7284</v>
      </c>
      <c r="E3658" s="10" t="s">
        <v>4241</v>
      </c>
      <c r="F3658" s="10" t="s">
        <v>11856</v>
      </c>
    </row>
    <row r="3659" spans="1:6" x14ac:dyDescent="0.25">
      <c r="A3659" t="s">
        <v>3848</v>
      </c>
      <c r="B3659" t="s">
        <v>3123</v>
      </c>
      <c r="C3659" s="20">
        <v>387</v>
      </c>
      <c r="D3659" t="s">
        <v>7285</v>
      </c>
      <c r="E3659" s="10" t="s">
        <v>8832</v>
      </c>
      <c r="F3659" s="10" t="s">
        <v>11857</v>
      </c>
    </row>
    <row r="3660" spans="1:6" x14ac:dyDescent="0.25">
      <c r="A3660" t="s">
        <v>2693</v>
      </c>
      <c r="B3660" t="s">
        <v>3124</v>
      </c>
      <c r="C3660" s="20">
        <v>42</v>
      </c>
      <c r="D3660" t="s">
        <v>7286</v>
      </c>
      <c r="E3660" s="10" t="s">
        <v>4241</v>
      </c>
      <c r="F3660" s="10" t="s">
        <v>11858</v>
      </c>
    </row>
    <row r="3661" spans="1:6" x14ac:dyDescent="0.25">
      <c r="A3661" t="s">
        <v>2694</v>
      </c>
      <c r="B3661" t="s">
        <v>3123</v>
      </c>
      <c r="C3661" s="20">
        <v>1402</v>
      </c>
      <c r="D3661" t="s">
        <v>7287</v>
      </c>
      <c r="E3661" s="10" t="s">
        <v>8833</v>
      </c>
      <c r="F3661" s="10" t="s">
        <v>11859</v>
      </c>
    </row>
    <row r="3662" spans="1:6" x14ac:dyDescent="0.25">
      <c r="A3662" t="s">
        <v>2695</v>
      </c>
      <c r="B3662" t="s">
        <v>3124</v>
      </c>
      <c r="C3662" s="20">
        <v>370</v>
      </c>
      <c r="D3662" t="s">
        <v>7288</v>
      </c>
      <c r="E3662" s="10" t="s">
        <v>4241</v>
      </c>
      <c r="F3662" s="10" t="s">
        <v>11860</v>
      </c>
    </row>
    <row r="3663" spans="1:6" x14ac:dyDescent="0.25">
      <c r="A3663" t="s">
        <v>2696</v>
      </c>
      <c r="B3663" t="s">
        <v>3124</v>
      </c>
      <c r="C3663" s="20">
        <v>1488</v>
      </c>
      <c r="D3663" t="s">
        <v>7289</v>
      </c>
      <c r="E3663" s="10" t="s">
        <v>4241</v>
      </c>
      <c r="F3663" s="10" t="s">
        <v>11861</v>
      </c>
    </row>
    <row r="3664" spans="1:6" x14ac:dyDescent="0.25">
      <c r="A3664" t="s">
        <v>2697</v>
      </c>
      <c r="B3664" t="s">
        <v>3124</v>
      </c>
      <c r="C3664" s="20">
        <v>43</v>
      </c>
      <c r="D3664" t="s">
        <v>7290</v>
      </c>
      <c r="E3664" s="10" t="s">
        <v>4241</v>
      </c>
      <c r="F3664" s="10" t="s">
        <v>11862</v>
      </c>
    </row>
    <row r="3665" spans="1:6" x14ac:dyDescent="0.25">
      <c r="A3665" t="s">
        <v>2698</v>
      </c>
      <c r="B3665" t="s">
        <v>3124</v>
      </c>
      <c r="C3665" s="20">
        <v>1653</v>
      </c>
      <c r="D3665" t="s">
        <v>7291</v>
      </c>
      <c r="E3665" s="10" t="s">
        <v>4241</v>
      </c>
      <c r="F3665" s="10" t="s">
        <v>11863</v>
      </c>
    </row>
    <row r="3666" spans="1:6" x14ac:dyDescent="0.25">
      <c r="A3666" t="s">
        <v>2699</v>
      </c>
      <c r="B3666" t="s">
        <v>3124</v>
      </c>
      <c r="C3666" s="20">
        <v>903</v>
      </c>
      <c r="D3666" t="s">
        <v>7292</v>
      </c>
      <c r="E3666" s="10" t="s">
        <v>4241</v>
      </c>
      <c r="F3666" s="10" t="s">
        <v>11864</v>
      </c>
    </row>
    <row r="3667" spans="1:6" x14ac:dyDescent="0.25">
      <c r="A3667" t="s">
        <v>2700</v>
      </c>
      <c r="B3667" t="s">
        <v>3124</v>
      </c>
      <c r="C3667" s="20">
        <v>1691</v>
      </c>
      <c r="D3667" t="s">
        <v>7293</v>
      </c>
      <c r="E3667" s="10" t="s">
        <v>4241</v>
      </c>
      <c r="F3667" s="10" t="s">
        <v>11865</v>
      </c>
    </row>
    <row r="3668" spans="1:6" x14ac:dyDescent="0.25">
      <c r="A3668" t="s">
        <v>2701</v>
      </c>
      <c r="B3668" t="s">
        <v>3123</v>
      </c>
      <c r="C3668" s="20">
        <v>22776</v>
      </c>
      <c r="D3668" t="s">
        <v>7294</v>
      </c>
      <c r="E3668" s="10" t="s">
        <v>8834</v>
      </c>
      <c r="F3668" s="10" t="s">
        <v>11866</v>
      </c>
    </row>
    <row r="3669" spans="1:6" x14ac:dyDescent="0.25">
      <c r="A3669" t="s">
        <v>2702</v>
      </c>
      <c r="B3669" t="s">
        <v>3123</v>
      </c>
      <c r="C3669" s="20">
        <v>25698</v>
      </c>
      <c r="D3669" t="s">
        <v>7295</v>
      </c>
      <c r="E3669" s="10" t="s">
        <v>8835</v>
      </c>
      <c r="F3669" s="10" t="s">
        <v>11867</v>
      </c>
    </row>
    <row r="3670" spans="1:6" x14ac:dyDescent="0.25">
      <c r="A3670" t="s">
        <v>2703</v>
      </c>
      <c r="B3670" t="s">
        <v>3124</v>
      </c>
      <c r="C3670" s="20">
        <v>3970</v>
      </c>
      <c r="D3670" t="s">
        <v>7296</v>
      </c>
      <c r="E3670" s="10" t="s">
        <v>8836</v>
      </c>
      <c r="F3670" s="10" t="s">
        <v>11868</v>
      </c>
    </row>
    <row r="3671" spans="1:6" x14ac:dyDescent="0.25">
      <c r="A3671" t="s">
        <v>2704</v>
      </c>
      <c r="B3671" t="s">
        <v>3123</v>
      </c>
      <c r="C3671" s="20">
        <v>9907</v>
      </c>
      <c r="D3671" t="s">
        <v>7297</v>
      </c>
      <c r="E3671" s="10" t="s">
        <v>8529</v>
      </c>
      <c r="F3671" s="10" t="s">
        <v>11869</v>
      </c>
    </row>
    <row r="3672" spans="1:6" x14ac:dyDescent="0.25">
      <c r="A3672" t="s">
        <v>2705</v>
      </c>
      <c r="B3672" t="s">
        <v>3123</v>
      </c>
      <c r="C3672" s="20">
        <v>30388</v>
      </c>
      <c r="D3672" t="s">
        <v>7177</v>
      </c>
      <c r="E3672" s="10" t="s">
        <v>6795</v>
      </c>
      <c r="F3672" s="10" t="s">
        <v>9508</v>
      </c>
    </row>
    <row r="3673" spans="1:6" x14ac:dyDescent="0.25">
      <c r="A3673" t="s">
        <v>2706</v>
      </c>
      <c r="B3673" t="s">
        <v>3123</v>
      </c>
      <c r="C3673" s="20">
        <v>1107</v>
      </c>
      <c r="D3673" t="s">
        <v>5413</v>
      </c>
      <c r="E3673" s="10" t="s">
        <v>8837</v>
      </c>
      <c r="F3673" s="10" t="s">
        <v>11870</v>
      </c>
    </row>
    <row r="3674" spans="1:6" x14ac:dyDescent="0.25">
      <c r="A3674" t="s">
        <v>2707</v>
      </c>
      <c r="B3674" t="s">
        <v>3124</v>
      </c>
      <c r="C3674" s="20">
        <v>348</v>
      </c>
      <c r="D3674" t="s">
        <v>7298</v>
      </c>
      <c r="E3674" s="10" t="s">
        <v>4241</v>
      </c>
      <c r="F3674" s="10" t="s">
        <v>11871</v>
      </c>
    </row>
    <row r="3675" spans="1:6" x14ac:dyDescent="0.25">
      <c r="A3675" t="s">
        <v>3849</v>
      </c>
      <c r="B3675" t="s">
        <v>3124</v>
      </c>
      <c r="C3675" s="20">
        <v>424</v>
      </c>
      <c r="D3675" t="s">
        <v>7299</v>
      </c>
      <c r="E3675" s="10" t="s">
        <v>4241</v>
      </c>
      <c r="F3675" s="10" t="s">
        <v>11781</v>
      </c>
    </row>
    <row r="3676" spans="1:6" x14ac:dyDescent="0.25">
      <c r="A3676" t="s">
        <v>3850</v>
      </c>
      <c r="B3676" t="s">
        <v>3124</v>
      </c>
      <c r="C3676" s="20">
        <v>213</v>
      </c>
      <c r="D3676" t="s">
        <v>5262</v>
      </c>
      <c r="E3676" s="10" t="s">
        <v>4241</v>
      </c>
      <c r="F3676" s="10" t="s">
        <v>8337</v>
      </c>
    </row>
    <row r="3677" spans="1:6" x14ac:dyDescent="0.25">
      <c r="A3677" t="s">
        <v>2708</v>
      </c>
      <c r="B3677" t="s">
        <v>3124</v>
      </c>
      <c r="C3677" s="20">
        <v>4627</v>
      </c>
      <c r="D3677" t="s">
        <v>7300</v>
      </c>
      <c r="E3677" s="10" t="s">
        <v>4241</v>
      </c>
      <c r="F3677" s="10" t="s">
        <v>11872</v>
      </c>
    </row>
    <row r="3678" spans="1:6" x14ac:dyDescent="0.25">
      <c r="A3678" t="s">
        <v>2709</v>
      </c>
      <c r="B3678" t="s">
        <v>3123</v>
      </c>
      <c r="C3678" s="20">
        <v>2219</v>
      </c>
      <c r="D3678" t="s">
        <v>6325</v>
      </c>
      <c r="E3678" s="10" t="s">
        <v>8505</v>
      </c>
      <c r="F3678" s="10" t="s">
        <v>11873</v>
      </c>
    </row>
    <row r="3679" spans="1:6" x14ac:dyDescent="0.25">
      <c r="A3679" t="s">
        <v>2711</v>
      </c>
      <c r="B3679" t="s">
        <v>3124</v>
      </c>
      <c r="C3679" s="20">
        <v>353</v>
      </c>
      <c r="D3679" t="s">
        <v>7301</v>
      </c>
      <c r="E3679" s="10" t="s">
        <v>4241</v>
      </c>
      <c r="F3679" s="10" t="s">
        <v>11874</v>
      </c>
    </row>
    <row r="3680" spans="1:6" x14ac:dyDescent="0.25">
      <c r="A3680" t="s">
        <v>2710</v>
      </c>
      <c r="B3680" t="s">
        <v>3124</v>
      </c>
      <c r="C3680" s="20">
        <v>11508</v>
      </c>
      <c r="D3680" t="s">
        <v>7302</v>
      </c>
      <c r="E3680" s="10" t="s">
        <v>4241</v>
      </c>
      <c r="F3680" s="10" t="s">
        <v>11875</v>
      </c>
    </row>
    <row r="3681" spans="1:6" x14ac:dyDescent="0.25">
      <c r="A3681" t="s">
        <v>2712</v>
      </c>
      <c r="B3681" t="s">
        <v>3124</v>
      </c>
      <c r="C3681" s="20">
        <v>1971</v>
      </c>
      <c r="D3681" t="s">
        <v>7303</v>
      </c>
      <c r="E3681" s="10" t="s">
        <v>4241</v>
      </c>
      <c r="F3681" s="10" t="s">
        <v>11876</v>
      </c>
    </row>
    <row r="3682" spans="1:6" x14ac:dyDescent="0.25">
      <c r="A3682" t="s">
        <v>3851</v>
      </c>
      <c r="B3682" t="s">
        <v>3123</v>
      </c>
      <c r="C3682" s="20">
        <v>27</v>
      </c>
      <c r="D3682" t="s">
        <v>4719</v>
      </c>
      <c r="E3682" s="10" t="s">
        <v>4241</v>
      </c>
      <c r="F3682" s="10" t="s">
        <v>11877</v>
      </c>
    </row>
    <row r="3683" spans="1:6" x14ac:dyDescent="0.25">
      <c r="A3683" t="s">
        <v>2713</v>
      </c>
      <c r="B3683" t="s">
        <v>3124</v>
      </c>
      <c r="C3683" s="20">
        <v>2444</v>
      </c>
      <c r="D3683" t="s">
        <v>7304</v>
      </c>
      <c r="E3683" s="10" t="s">
        <v>8654</v>
      </c>
      <c r="F3683" s="10" t="s">
        <v>11878</v>
      </c>
    </row>
    <row r="3684" spans="1:6" x14ac:dyDescent="0.25">
      <c r="A3684" t="s">
        <v>2714</v>
      </c>
      <c r="B3684" t="s">
        <v>3124</v>
      </c>
      <c r="C3684" s="20">
        <v>1558</v>
      </c>
      <c r="D3684" t="s">
        <v>4945</v>
      </c>
      <c r="E3684" s="10" t="s">
        <v>8838</v>
      </c>
      <c r="F3684" s="10" t="s">
        <v>11879</v>
      </c>
    </row>
    <row r="3685" spans="1:6" x14ac:dyDescent="0.25">
      <c r="A3685" t="s">
        <v>3852</v>
      </c>
      <c r="B3685" t="s">
        <v>3123</v>
      </c>
      <c r="C3685" s="20">
        <v>184</v>
      </c>
      <c r="D3685" t="s">
        <v>7305</v>
      </c>
      <c r="E3685" s="10" t="s">
        <v>4241</v>
      </c>
      <c r="F3685" s="10" t="s">
        <v>11880</v>
      </c>
    </row>
    <row r="3686" spans="1:6" x14ac:dyDescent="0.25">
      <c r="A3686" t="s">
        <v>3853</v>
      </c>
      <c r="B3686" t="s">
        <v>3123</v>
      </c>
      <c r="C3686" s="20">
        <v>81</v>
      </c>
      <c r="D3686" t="s">
        <v>7306</v>
      </c>
      <c r="E3686" s="10" t="s">
        <v>8839</v>
      </c>
      <c r="F3686" s="10" t="s">
        <v>11765</v>
      </c>
    </row>
    <row r="3687" spans="1:6" x14ac:dyDescent="0.25">
      <c r="A3687" t="s">
        <v>3854</v>
      </c>
      <c r="B3687" t="s">
        <v>3123</v>
      </c>
      <c r="C3687" s="20">
        <v>196</v>
      </c>
      <c r="D3687" t="s">
        <v>7307</v>
      </c>
      <c r="E3687" s="10" t="s">
        <v>8840</v>
      </c>
      <c r="F3687" s="10" t="s">
        <v>11881</v>
      </c>
    </row>
    <row r="3688" spans="1:6" x14ac:dyDescent="0.25">
      <c r="A3688" t="s">
        <v>2715</v>
      </c>
      <c r="B3688" t="s">
        <v>3123</v>
      </c>
      <c r="C3688" s="20">
        <v>8098</v>
      </c>
      <c r="D3688" t="s">
        <v>7308</v>
      </c>
      <c r="E3688" s="10" t="s">
        <v>8841</v>
      </c>
      <c r="F3688" s="10" t="s">
        <v>11882</v>
      </c>
    </row>
    <row r="3689" spans="1:6" x14ac:dyDescent="0.25">
      <c r="A3689" t="s">
        <v>4199</v>
      </c>
      <c r="B3689" t="s">
        <v>3123</v>
      </c>
      <c r="C3689" s="20"/>
      <c r="D3689" t="s">
        <v>12104</v>
      </c>
      <c r="E3689" s="10" t="s">
        <v>12104</v>
      </c>
      <c r="F3689" s="10" t="s">
        <v>12104</v>
      </c>
    </row>
    <row r="3690" spans="1:6" x14ac:dyDescent="0.25">
      <c r="A3690" t="s">
        <v>3855</v>
      </c>
      <c r="B3690" t="s">
        <v>3123</v>
      </c>
      <c r="C3690" s="20">
        <v>501</v>
      </c>
      <c r="D3690" t="s">
        <v>7309</v>
      </c>
      <c r="E3690" s="10" t="s">
        <v>8842</v>
      </c>
      <c r="F3690" s="10" t="s">
        <v>11883</v>
      </c>
    </row>
    <row r="3691" spans="1:6" x14ac:dyDescent="0.25">
      <c r="A3691" t="s">
        <v>2716</v>
      </c>
      <c r="B3691" t="s">
        <v>3124</v>
      </c>
      <c r="C3691" s="20">
        <v>478</v>
      </c>
      <c r="D3691" t="s">
        <v>7310</v>
      </c>
      <c r="E3691" s="10" t="s">
        <v>4241</v>
      </c>
      <c r="F3691" s="10" t="s">
        <v>9807</v>
      </c>
    </row>
    <row r="3692" spans="1:6" x14ac:dyDescent="0.25">
      <c r="A3692" t="s">
        <v>2717</v>
      </c>
      <c r="B3692" t="s">
        <v>3124</v>
      </c>
      <c r="C3692" s="20">
        <v>551</v>
      </c>
      <c r="D3692" t="s">
        <v>7311</v>
      </c>
      <c r="E3692" s="10" t="s">
        <v>8843</v>
      </c>
      <c r="F3692" s="10" t="s">
        <v>11884</v>
      </c>
    </row>
    <row r="3693" spans="1:6" x14ac:dyDescent="0.25">
      <c r="A3693" t="s">
        <v>4200</v>
      </c>
      <c r="B3693" t="s">
        <v>3123</v>
      </c>
      <c r="C3693" s="20"/>
      <c r="D3693" t="s">
        <v>12104</v>
      </c>
      <c r="E3693" s="10" t="s">
        <v>12104</v>
      </c>
      <c r="F3693" s="10" t="s">
        <v>12104</v>
      </c>
    </row>
    <row r="3694" spans="1:6" x14ac:dyDescent="0.25">
      <c r="A3694" t="s">
        <v>2718</v>
      </c>
      <c r="B3694" t="s">
        <v>3123</v>
      </c>
      <c r="C3694" s="20">
        <v>1332</v>
      </c>
      <c r="D3694" t="s">
        <v>7312</v>
      </c>
      <c r="E3694" s="10" t="s">
        <v>8844</v>
      </c>
      <c r="F3694" s="10" t="s">
        <v>11885</v>
      </c>
    </row>
    <row r="3695" spans="1:6" x14ac:dyDescent="0.25">
      <c r="A3695" t="s">
        <v>2719</v>
      </c>
      <c r="B3695" t="s">
        <v>3123</v>
      </c>
      <c r="C3695" s="20">
        <v>1898</v>
      </c>
      <c r="D3695" t="s">
        <v>6408</v>
      </c>
      <c r="E3695" s="10" t="s">
        <v>8845</v>
      </c>
      <c r="F3695" s="10" t="s">
        <v>7876</v>
      </c>
    </row>
    <row r="3696" spans="1:6" x14ac:dyDescent="0.25">
      <c r="A3696" t="s">
        <v>2720</v>
      </c>
      <c r="B3696" t="s">
        <v>3123</v>
      </c>
      <c r="C3696" s="20">
        <v>7989</v>
      </c>
      <c r="D3696" t="s">
        <v>4442</v>
      </c>
      <c r="E3696" s="10" t="s">
        <v>8846</v>
      </c>
      <c r="F3696" s="10" t="s">
        <v>11233</v>
      </c>
    </row>
    <row r="3697" spans="1:6" x14ac:dyDescent="0.25">
      <c r="A3697" t="s">
        <v>2721</v>
      </c>
      <c r="B3697" t="s">
        <v>3123</v>
      </c>
      <c r="C3697" s="20">
        <v>2351</v>
      </c>
      <c r="D3697" t="s">
        <v>7313</v>
      </c>
      <c r="E3697" s="10" t="s">
        <v>8847</v>
      </c>
      <c r="F3697" s="10" t="s">
        <v>11886</v>
      </c>
    </row>
    <row r="3698" spans="1:6" x14ac:dyDescent="0.25">
      <c r="A3698" t="s">
        <v>4201</v>
      </c>
      <c r="B3698" t="s">
        <v>3124</v>
      </c>
      <c r="C3698" s="20"/>
      <c r="D3698" t="s">
        <v>12104</v>
      </c>
      <c r="E3698" s="10" t="s">
        <v>12104</v>
      </c>
      <c r="F3698" s="10" t="s">
        <v>12104</v>
      </c>
    </row>
    <row r="3699" spans="1:6" x14ac:dyDescent="0.25">
      <c r="A3699" t="s">
        <v>2722</v>
      </c>
      <c r="B3699" t="s">
        <v>3124</v>
      </c>
      <c r="C3699" s="20">
        <v>455</v>
      </c>
      <c r="D3699" t="s">
        <v>7314</v>
      </c>
      <c r="E3699" s="10" t="s">
        <v>8687</v>
      </c>
      <c r="F3699" s="10" t="s">
        <v>11887</v>
      </c>
    </row>
    <row r="3700" spans="1:6" x14ac:dyDescent="0.25">
      <c r="A3700" t="s">
        <v>2723</v>
      </c>
      <c r="B3700" t="s">
        <v>3124</v>
      </c>
      <c r="C3700" s="20">
        <v>10209</v>
      </c>
      <c r="D3700" t="s">
        <v>7315</v>
      </c>
      <c r="E3700" s="10" t="s">
        <v>4241</v>
      </c>
      <c r="F3700" s="10" t="s">
        <v>11888</v>
      </c>
    </row>
    <row r="3701" spans="1:6" x14ac:dyDescent="0.25">
      <c r="A3701" t="s">
        <v>3856</v>
      </c>
      <c r="B3701" t="s">
        <v>3123</v>
      </c>
      <c r="C3701" s="20">
        <v>25</v>
      </c>
      <c r="D3701" t="s">
        <v>7316</v>
      </c>
      <c r="E3701" s="10" t="s">
        <v>8848</v>
      </c>
      <c r="F3701" s="10" t="s">
        <v>11889</v>
      </c>
    </row>
    <row r="3702" spans="1:6" x14ac:dyDescent="0.25">
      <c r="A3702" t="s">
        <v>2724</v>
      </c>
      <c r="B3702" t="s">
        <v>3123</v>
      </c>
      <c r="C3702" s="20">
        <v>9774</v>
      </c>
      <c r="D3702" t="s">
        <v>7317</v>
      </c>
      <c r="E3702" s="10" t="s">
        <v>6547</v>
      </c>
      <c r="F3702" s="10" t="s">
        <v>11890</v>
      </c>
    </row>
    <row r="3703" spans="1:6" x14ac:dyDescent="0.25">
      <c r="A3703" t="s">
        <v>2725</v>
      </c>
      <c r="B3703" t="s">
        <v>3124</v>
      </c>
      <c r="C3703" s="20">
        <v>67</v>
      </c>
      <c r="D3703" t="s">
        <v>7318</v>
      </c>
      <c r="E3703" s="10" t="s">
        <v>4241</v>
      </c>
      <c r="F3703" s="10" t="s">
        <v>5886</v>
      </c>
    </row>
    <row r="3704" spans="1:6" x14ac:dyDescent="0.25">
      <c r="A3704" t="s">
        <v>3857</v>
      </c>
      <c r="B3704" t="s">
        <v>3123</v>
      </c>
      <c r="C3704" s="20">
        <v>41</v>
      </c>
      <c r="D3704" t="s">
        <v>7319</v>
      </c>
      <c r="E3704" s="10" t="s">
        <v>4241</v>
      </c>
      <c r="F3704" s="10" t="s">
        <v>11891</v>
      </c>
    </row>
    <row r="3705" spans="1:6" x14ac:dyDescent="0.25">
      <c r="A3705" t="s">
        <v>3858</v>
      </c>
      <c r="B3705" t="s">
        <v>3124</v>
      </c>
      <c r="C3705" s="20">
        <v>24</v>
      </c>
      <c r="D3705" t="s">
        <v>7320</v>
      </c>
      <c r="E3705" s="10" t="s">
        <v>4241</v>
      </c>
      <c r="F3705" s="10" t="s">
        <v>11892</v>
      </c>
    </row>
    <row r="3706" spans="1:6" x14ac:dyDescent="0.25">
      <c r="A3706" t="s">
        <v>2726</v>
      </c>
      <c r="B3706" t="s">
        <v>3123</v>
      </c>
      <c r="C3706" s="20">
        <v>28061</v>
      </c>
      <c r="D3706" t="s">
        <v>7321</v>
      </c>
      <c r="E3706" s="10" t="s">
        <v>8849</v>
      </c>
      <c r="F3706" s="10" t="s">
        <v>9781</v>
      </c>
    </row>
    <row r="3707" spans="1:6" x14ac:dyDescent="0.25">
      <c r="A3707" t="s">
        <v>2727</v>
      </c>
      <c r="B3707" t="s">
        <v>3123</v>
      </c>
      <c r="C3707" s="20">
        <v>1501</v>
      </c>
      <c r="D3707" t="s">
        <v>7322</v>
      </c>
      <c r="E3707" s="10" t="s">
        <v>8806</v>
      </c>
      <c r="F3707" s="10" t="s">
        <v>11893</v>
      </c>
    </row>
    <row r="3708" spans="1:6" x14ac:dyDescent="0.25">
      <c r="A3708" t="s">
        <v>3859</v>
      </c>
      <c r="B3708" t="s">
        <v>3124</v>
      </c>
      <c r="C3708" s="20">
        <v>1101</v>
      </c>
      <c r="D3708" t="s">
        <v>7323</v>
      </c>
      <c r="E3708" s="10" t="s">
        <v>4241</v>
      </c>
      <c r="F3708" s="10" t="s">
        <v>11894</v>
      </c>
    </row>
    <row r="3709" spans="1:6" x14ac:dyDescent="0.25">
      <c r="A3709" t="s">
        <v>2728</v>
      </c>
      <c r="B3709" t="s">
        <v>3123</v>
      </c>
      <c r="C3709" s="20">
        <v>1936</v>
      </c>
      <c r="D3709" t="s">
        <v>7324</v>
      </c>
      <c r="E3709" s="10" t="s">
        <v>7505</v>
      </c>
      <c r="F3709" s="10" t="s">
        <v>11895</v>
      </c>
    </row>
    <row r="3710" spans="1:6" x14ac:dyDescent="0.25">
      <c r="A3710" t="s">
        <v>2729</v>
      </c>
      <c r="B3710" t="s">
        <v>3123</v>
      </c>
      <c r="C3710" s="20">
        <v>33041</v>
      </c>
      <c r="D3710" t="s">
        <v>7325</v>
      </c>
      <c r="E3710" s="10" t="s">
        <v>8850</v>
      </c>
      <c r="F3710" s="10" t="s">
        <v>11896</v>
      </c>
    </row>
    <row r="3711" spans="1:6" x14ac:dyDescent="0.25">
      <c r="A3711" t="s">
        <v>2730</v>
      </c>
      <c r="B3711" t="s">
        <v>3123</v>
      </c>
      <c r="C3711" s="20">
        <v>4581</v>
      </c>
      <c r="D3711" t="s">
        <v>7326</v>
      </c>
      <c r="E3711" s="10" t="s">
        <v>8851</v>
      </c>
      <c r="F3711" s="10" t="s">
        <v>11897</v>
      </c>
    </row>
    <row r="3712" spans="1:6" x14ac:dyDescent="0.25">
      <c r="A3712" t="s">
        <v>2731</v>
      </c>
      <c r="B3712" t="s">
        <v>3124</v>
      </c>
      <c r="C3712" s="20">
        <v>165</v>
      </c>
      <c r="D3712" t="s">
        <v>7327</v>
      </c>
      <c r="E3712" s="10" t="s">
        <v>8852</v>
      </c>
      <c r="F3712" s="10" t="s">
        <v>11898</v>
      </c>
    </row>
    <row r="3713" spans="1:6" x14ac:dyDescent="0.25">
      <c r="A3713" t="s">
        <v>2732</v>
      </c>
      <c r="B3713" t="s">
        <v>3124</v>
      </c>
      <c r="C3713" s="20">
        <v>1701</v>
      </c>
      <c r="D3713" t="s">
        <v>6622</v>
      </c>
      <c r="E3713" s="10" t="s">
        <v>4241</v>
      </c>
      <c r="F3713" s="10" t="s">
        <v>11899</v>
      </c>
    </row>
    <row r="3714" spans="1:6" x14ac:dyDescent="0.25">
      <c r="A3714" t="s">
        <v>2733</v>
      </c>
      <c r="B3714" t="s">
        <v>3124</v>
      </c>
      <c r="C3714" s="20">
        <v>297</v>
      </c>
      <c r="D3714" t="s">
        <v>4793</v>
      </c>
      <c r="E3714" s="10" t="s">
        <v>4241</v>
      </c>
      <c r="F3714" s="10" t="s">
        <v>11900</v>
      </c>
    </row>
    <row r="3715" spans="1:6" x14ac:dyDescent="0.25">
      <c r="A3715" t="s">
        <v>3860</v>
      </c>
      <c r="B3715" t="s">
        <v>3124</v>
      </c>
      <c r="C3715" s="20">
        <v>1546</v>
      </c>
      <c r="D3715" t="s">
        <v>7328</v>
      </c>
      <c r="E3715" s="10" t="s">
        <v>4241</v>
      </c>
      <c r="F3715" s="10" t="s">
        <v>11901</v>
      </c>
    </row>
    <row r="3716" spans="1:6" x14ac:dyDescent="0.25">
      <c r="A3716" t="s">
        <v>2734</v>
      </c>
      <c r="B3716" t="s">
        <v>3123</v>
      </c>
      <c r="C3716" s="20">
        <v>4568</v>
      </c>
      <c r="D3716" t="s">
        <v>7329</v>
      </c>
      <c r="E3716" s="10" t="s">
        <v>8853</v>
      </c>
      <c r="F3716" s="10" t="s">
        <v>8290</v>
      </c>
    </row>
    <row r="3717" spans="1:6" x14ac:dyDescent="0.25">
      <c r="A3717" t="s">
        <v>2735</v>
      </c>
      <c r="B3717" t="s">
        <v>3124</v>
      </c>
      <c r="C3717" s="20">
        <v>95</v>
      </c>
      <c r="D3717" t="s">
        <v>7330</v>
      </c>
      <c r="E3717" s="10" t="s">
        <v>4241</v>
      </c>
      <c r="F3717" s="10" t="s">
        <v>11902</v>
      </c>
    </row>
    <row r="3718" spans="1:6" x14ac:dyDescent="0.25">
      <c r="A3718" t="s">
        <v>2736</v>
      </c>
      <c r="B3718" t="s">
        <v>3124</v>
      </c>
      <c r="C3718" s="20">
        <v>2555</v>
      </c>
      <c r="D3718" t="s">
        <v>4322</v>
      </c>
      <c r="E3718" s="10" t="s">
        <v>4241</v>
      </c>
      <c r="F3718" s="10" t="s">
        <v>11903</v>
      </c>
    </row>
    <row r="3719" spans="1:6" x14ac:dyDescent="0.25">
      <c r="A3719" t="s">
        <v>2737</v>
      </c>
      <c r="B3719" t="s">
        <v>3123</v>
      </c>
      <c r="C3719" s="20">
        <v>5408</v>
      </c>
      <c r="D3719" t="s">
        <v>4801</v>
      </c>
      <c r="E3719" s="10" t="s">
        <v>8854</v>
      </c>
      <c r="F3719" s="10" t="s">
        <v>11904</v>
      </c>
    </row>
    <row r="3720" spans="1:6" x14ac:dyDescent="0.25">
      <c r="A3720" t="s">
        <v>2738</v>
      </c>
      <c r="B3720" t="s">
        <v>3124</v>
      </c>
      <c r="C3720" s="20">
        <v>431</v>
      </c>
      <c r="D3720" t="s">
        <v>7331</v>
      </c>
      <c r="E3720" s="10" t="s">
        <v>4241</v>
      </c>
      <c r="F3720" s="10" t="s">
        <v>11905</v>
      </c>
    </row>
    <row r="3721" spans="1:6" x14ac:dyDescent="0.25">
      <c r="A3721" t="s">
        <v>3861</v>
      </c>
      <c r="B3721" t="s">
        <v>3123</v>
      </c>
      <c r="C3721" s="20">
        <v>39</v>
      </c>
      <c r="D3721" t="s">
        <v>7332</v>
      </c>
      <c r="E3721" s="10" t="s">
        <v>8855</v>
      </c>
      <c r="F3721" s="10" t="s">
        <v>11906</v>
      </c>
    </row>
    <row r="3722" spans="1:6" x14ac:dyDescent="0.25">
      <c r="A3722" t="s">
        <v>2739</v>
      </c>
      <c r="B3722" t="s">
        <v>3124</v>
      </c>
      <c r="C3722" s="20">
        <v>9</v>
      </c>
      <c r="D3722" t="s">
        <v>7333</v>
      </c>
      <c r="E3722" s="10" t="s">
        <v>4241</v>
      </c>
      <c r="F3722" s="10" t="s">
        <v>7384</v>
      </c>
    </row>
    <row r="3723" spans="1:6" x14ac:dyDescent="0.25">
      <c r="A3723" t="s">
        <v>2740</v>
      </c>
      <c r="B3723" t="s">
        <v>3124</v>
      </c>
      <c r="C3723" s="20">
        <v>870</v>
      </c>
      <c r="D3723" t="s">
        <v>7334</v>
      </c>
      <c r="E3723" s="10" t="s">
        <v>4241</v>
      </c>
      <c r="F3723" s="10" t="s">
        <v>11907</v>
      </c>
    </row>
    <row r="3724" spans="1:6" x14ac:dyDescent="0.25">
      <c r="A3724" t="s">
        <v>3862</v>
      </c>
      <c r="B3724" t="s">
        <v>3123</v>
      </c>
      <c r="C3724" s="20">
        <v>2071</v>
      </c>
      <c r="D3724" t="s">
        <v>7335</v>
      </c>
      <c r="E3724" s="10" t="s">
        <v>8856</v>
      </c>
      <c r="F3724" s="10" t="s">
        <v>11908</v>
      </c>
    </row>
    <row r="3725" spans="1:6" x14ac:dyDescent="0.25">
      <c r="A3725" t="s">
        <v>2741</v>
      </c>
      <c r="B3725" t="s">
        <v>3124</v>
      </c>
      <c r="C3725" s="20">
        <v>2145</v>
      </c>
      <c r="D3725" t="s">
        <v>7336</v>
      </c>
      <c r="E3725" s="10" t="s">
        <v>8000</v>
      </c>
      <c r="F3725" s="10" t="s">
        <v>11909</v>
      </c>
    </row>
    <row r="3726" spans="1:6" x14ac:dyDescent="0.25">
      <c r="A3726" t="s">
        <v>2742</v>
      </c>
      <c r="B3726" t="s">
        <v>3124</v>
      </c>
      <c r="C3726" s="20">
        <v>7958</v>
      </c>
      <c r="D3726" t="s">
        <v>7337</v>
      </c>
      <c r="E3726" s="10" t="s">
        <v>4241</v>
      </c>
      <c r="F3726" s="10" t="s">
        <v>11910</v>
      </c>
    </row>
    <row r="3727" spans="1:6" x14ac:dyDescent="0.25">
      <c r="A3727" t="s">
        <v>2743</v>
      </c>
      <c r="B3727" t="s">
        <v>3123</v>
      </c>
      <c r="C3727" s="20">
        <v>16940</v>
      </c>
      <c r="D3727" t="s">
        <v>7338</v>
      </c>
      <c r="E3727" s="10" t="s">
        <v>8857</v>
      </c>
      <c r="F3727" s="10" t="s">
        <v>5391</v>
      </c>
    </row>
    <row r="3728" spans="1:6" x14ac:dyDescent="0.25">
      <c r="A3728" t="s">
        <v>2744</v>
      </c>
      <c r="B3728" t="s">
        <v>3123</v>
      </c>
      <c r="C3728" s="20">
        <v>3933</v>
      </c>
      <c r="D3728" t="s">
        <v>5742</v>
      </c>
      <c r="E3728" s="10" t="s">
        <v>8858</v>
      </c>
      <c r="F3728" s="10" t="s">
        <v>11911</v>
      </c>
    </row>
    <row r="3729" spans="1:6" x14ac:dyDescent="0.25">
      <c r="A3729" t="s">
        <v>2745</v>
      </c>
      <c r="B3729" t="s">
        <v>3124</v>
      </c>
      <c r="C3729" s="20">
        <v>1839</v>
      </c>
      <c r="D3729" t="s">
        <v>7339</v>
      </c>
      <c r="E3729" s="10" t="s">
        <v>4241</v>
      </c>
      <c r="F3729" s="10" t="s">
        <v>11912</v>
      </c>
    </row>
    <row r="3730" spans="1:6" x14ac:dyDescent="0.25">
      <c r="A3730" t="s">
        <v>2746</v>
      </c>
      <c r="B3730" t="s">
        <v>3124</v>
      </c>
      <c r="C3730" s="20">
        <v>1639</v>
      </c>
      <c r="D3730" t="s">
        <v>7340</v>
      </c>
      <c r="E3730" s="10" t="s">
        <v>4241</v>
      </c>
      <c r="F3730" s="10" t="s">
        <v>11913</v>
      </c>
    </row>
    <row r="3731" spans="1:6" x14ac:dyDescent="0.25">
      <c r="A3731" t="s">
        <v>2747</v>
      </c>
      <c r="B3731" t="s">
        <v>3124</v>
      </c>
      <c r="C3731" s="20">
        <v>2658</v>
      </c>
      <c r="D3731" t="s">
        <v>7341</v>
      </c>
      <c r="E3731" s="10" t="s">
        <v>4241</v>
      </c>
      <c r="F3731" s="10" t="s">
        <v>8840</v>
      </c>
    </row>
    <row r="3732" spans="1:6" x14ac:dyDescent="0.25">
      <c r="A3732" t="s">
        <v>2748</v>
      </c>
      <c r="B3732" t="s">
        <v>3123</v>
      </c>
      <c r="C3732" s="20">
        <v>3881</v>
      </c>
      <c r="D3732" t="s">
        <v>6272</v>
      </c>
      <c r="E3732" s="10" t="s">
        <v>8859</v>
      </c>
      <c r="F3732" s="10" t="s">
        <v>11914</v>
      </c>
    </row>
    <row r="3733" spans="1:6" x14ac:dyDescent="0.25">
      <c r="A3733" t="s">
        <v>2749</v>
      </c>
      <c r="B3733" t="s">
        <v>3124</v>
      </c>
      <c r="C3733" s="20">
        <v>504</v>
      </c>
      <c r="D3733" t="s">
        <v>7342</v>
      </c>
      <c r="E3733" s="10" t="s">
        <v>4241</v>
      </c>
      <c r="F3733" s="10" t="s">
        <v>11915</v>
      </c>
    </row>
    <row r="3734" spans="1:6" x14ac:dyDescent="0.25">
      <c r="A3734" t="s">
        <v>4202</v>
      </c>
      <c r="B3734" t="s">
        <v>3124</v>
      </c>
      <c r="C3734" s="20">
        <v>631</v>
      </c>
      <c r="D3734" t="s">
        <v>12104</v>
      </c>
      <c r="E3734" s="10" t="s">
        <v>12104</v>
      </c>
      <c r="F3734" s="10" t="s">
        <v>12104</v>
      </c>
    </row>
    <row r="3735" spans="1:6" x14ac:dyDescent="0.25">
      <c r="A3735" t="s">
        <v>2750</v>
      </c>
      <c r="B3735" t="s">
        <v>3124</v>
      </c>
      <c r="C3735" s="20">
        <v>1062</v>
      </c>
      <c r="D3735" t="s">
        <v>7343</v>
      </c>
      <c r="E3735" s="10" t="s">
        <v>4241</v>
      </c>
      <c r="F3735" s="10" t="s">
        <v>11916</v>
      </c>
    </row>
    <row r="3736" spans="1:6" x14ac:dyDescent="0.25">
      <c r="A3736" t="s">
        <v>2751</v>
      </c>
      <c r="B3736" t="s">
        <v>3123</v>
      </c>
      <c r="C3736" s="20">
        <v>180</v>
      </c>
      <c r="D3736" t="s">
        <v>7344</v>
      </c>
      <c r="E3736" s="10" t="s">
        <v>4241</v>
      </c>
      <c r="F3736" s="10" t="s">
        <v>11917</v>
      </c>
    </row>
    <row r="3737" spans="1:6" x14ac:dyDescent="0.25">
      <c r="A3737" t="s">
        <v>2752</v>
      </c>
      <c r="B3737" t="s">
        <v>3123</v>
      </c>
      <c r="C3737" s="20">
        <v>1253</v>
      </c>
      <c r="D3737" t="s">
        <v>7345</v>
      </c>
      <c r="E3737" s="10" t="s">
        <v>8860</v>
      </c>
      <c r="F3737" s="10" t="s">
        <v>11918</v>
      </c>
    </row>
    <row r="3738" spans="1:6" x14ac:dyDescent="0.25">
      <c r="A3738" t="s">
        <v>2753</v>
      </c>
      <c r="B3738" t="s">
        <v>3124</v>
      </c>
      <c r="C3738" s="20">
        <v>882</v>
      </c>
      <c r="D3738" t="s">
        <v>7346</v>
      </c>
      <c r="E3738" s="10" t="s">
        <v>4241</v>
      </c>
      <c r="F3738" s="10" t="s">
        <v>11919</v>
      </c>
    </row>
    <row r="3739" spans="1:6" x14ac:dyDescent="0.25">
      <c r="A3739" t="s">
        <v>3863</v>
      </c>
      <c r="B3739" t="s">
        <v>3123</v>
      </c>
      <c r="C3739" s="20">
        <v>34</v>
      </c>
      <c r="D3739" t="s">
        <v>7347</v>
      </c>
      <c r="E3739" s="10" t="s">
        <v>4241</v>
      </c>
      <c r="F3739" s="10" t="s">
        <v>11920</v>
      </c>
    </row>
    <row r="3740" spans="1:6" x14ac:dyDescent="0.25">
      <c r="A3740" t="s">
        <v>2754</v>
      </c>
      <c r="B3740" t="s">
        <v>3124</v>
      </c>
      <c r="C3740" s="20">
        <v>1580</v>
      </c>
      <c r="D3740" t="s">
        <v>7348</v>
      </c>
      <c r="E3740" s="10" t="s">
        <v>4241</v>
      </c>
      <c r="F3740" s="10" t="s">
        <v>11921</v>
      </c>
    </row>
    <row r="3741" spans="1:6" x14ac:dyDescent="0.25">
      <c r="A3741" t="s">
        <v>2755</v>
      </c>
      <c r="B3741" t="s">
        <v>3124</v>
      </c>
      <c r="C3741" s="20">
        <v>122</v>
      </c>
      <c r="D3741" t="s">
        <v>7349</v>
      </c>
      <c r="E3741" s="10" t="s">
        <v>4241</v>
      </c>
      <c r="F3741" s="10" t="s">
        <v>11922</v>
      </c>
    </row>
    <row r="3742" spans="1:6" x14ac:dyDescent="0.25">
      <c r="A3742" t="s">
        <v>3864</v>
      </c>
      <c r="B3742" t="s">
        <v>3123</v>
      </c>
      <c r="C3742" s="20">
        <v>1180</v>
      </c>
      <c r="D3742" t="s">
        <v>7350</v>
      </c>
      <c r="E3742" s="10" t="s">
        <v>8395</v>
      </c>
      <c r="F3742" s="10" t="s">
        <v>9780</v>
      </c>
    </row>
    <row r="3743" spans="1:6" x14ac:dyDescent="0.25">
      <c r="A3743" t="s">
        <v>2756</v>
      </c>
      <c r="B3743" t="s">
        <v>3123</v>
      </c>
      <c r="C3743" s="20">
        <v>5003</v>
      </c>
      <c r="D3743" t="s">
        <v>7351</v>
      </c>
      <c r="E3743" s="10" t="s">
        <v>8861</v>
      </c>
      <c r="F3743" s="10" t="s">
        <v>11923</v>
      </c>
    </row>
    <row r="3744" spans="1:6" x14ac:dyDescent="0.25">
      <c r="A3744" t="s">
        <v>2757</v>
      </c>
      <c r="B3744" t="s">
        <v>3124</v>
      </c>
      <c r="C3744" s="20">
        <v>1346</v>
      </c>
      <c r="D3744" t="s">
        <v>7352</v>
      </c>
      <c r="E3744" s="10" t="s">
        <v>4241</v>
      </c>
      <c r="F3744" s="10" t="s">
        <v>11924</v>
      </c>
    </row>
    <row r="3745" spans="1:6" x14ac:dyDescent="0.25">
      <c r="A3745" t="s">
        <v>2758</v>
      </c>
      <c r="B3745" t="s">
        <v>3124</v>
      </c>
      <c r="C3745" s="20">
        <v>903</v>
      </c>
      <c r="D3745" t="s">
        <v>7353</v>
      </c>
      <c r="E3745" s="10" t="s">
        <v>4241</v>
      </c>
      <c r="F3745" s="10" t="s">
        <v>11925</v>
      </c>
    </row>
    <row r="3746" spans="1:6" x14ac:dyDescent="0.25">
      <c r="A3746" t="s">
        <v>2760</v>
      </c>
      <c r="B3746" t="s">
        <v>3124</v>
      </c>
      <c r="C3746" s="20">
        <v>1516</v>
      </c>
      <c r="D3746" t="s">
        <v>7354</v>
      </c>
      <c r="E3746" s="10" t="s">
        <v>4241</v>
      </c>
      <c r="F3746" s="10" t="s">
        <v>11926</v>
      </c>
    </row>
    <row r="3747" spans="1:6" x14ac:dyDescent="0.25">
      <c r="A3747" t="s">
        <v>4203</v>
      </c>
      <c r="B3747" t="s">
        <v>3123</v>
      </c>
      <c r="C3747" s="20"/>
      <c r="D3747" t="s">
        <v>12104</v>
      </c>
      <c r="E3747" s="10" t="s">
        <v>12104</v>
      </c>
      <c r="F3747" s="10" t="s">
        <v>12104</v>
      </c>
    </row>
    <row r="3748" spans="1:6" x14ac:dyDescent="0.25">
      <c r="A3748" t="s">
        <v>2761</v>
      </c>
      <c r="B3748" t="s">
        <v>3123</v>
      </c>
      <c r="C3748" s="20">
        <v>147</v>
      </c>
      <c r="D3748" t="s">
        <v>4726</v>
      </c>
      <c r="E3748" s="10" t="s">
        <v>4241</v>
      </c>
      <c r="F3748" s="10" t="s">
        <v>4563</v>
      </c>
    </row>
    <row r="3749" spans="1:6" x14ac:dyDescent="0.25">
      <c r="A3749" t="s">
        <v>2762</v>
      </c>
      <c r="B3749" t="s">
        <v>3123</v>
      </c>
      <c r="C3749" s="20">
        <v>323</v>
      </c>
      <c r="D3749" t="s">
        <v>6453</v>
      </c>
      <c r="E3749" s="10" t="s">
        <v>8862</v>
      </c>
      <c r="F3749" s="10" t="s">
        <v>11927</v>
      </c>
    </row>
    <row r="3750" spans="1:6" x14ac:dyDescent="0.25">
      <c r="A3750" t="s">
        <v>2763</v>
      </c>
      <c r="B3750" t="s">
        <v>3124</v>
      </c>
      <c r="C3750" s="20">
        <v>89</v>
      </c>
      <c r="D3750" t="s">
        <v>7355</v>
      </c>
      <c r="E3750" s="10" t="s">
        <v>8863</v>
      </c>
      <c r="F3750" s="10" t="s">
        <v>11928</v>
      </c>
    </row>
    <row r="3751" spans="1:6" x14ac:dyDescent="0.25">
      <c r="A3751" t="s">
        <v>2764</v>
      </c>
      <c r="B3751" t="s">
        <v>3124</v>
      </c>
      <c r="C3751" s="20">
        <v>29</v>
      </c>
      <c r="D3751" t="s">
        <v>7356</v>
      </c>
      <c r="E3751" s="10" t="s">
        <v>4241</v>
      </c>
      <c r="F3751" s="10" t="s">
        <v>5436</v>
      </c>
    </row>
    <row r="3752" spans="1:6" x14ac:dyDescent="0.25">
      <c r="A3752" t="s">
        <v>3865</v>
      </c>
      <c r="B3752" t="s">
        <v>3123</v>
      </c>
      <c r="C3752" s="20">
        <v>33</v>
      </c>
      <c r="D3752" t="s">
        <v>7357</v>
      </c>
      <c r="E3752" s="10" t="s">
        <v>4241</v>
      </c>
      <c r="F3752" s="10" t="s">
        <v>11929</v>
      </c>
    </row>
    <row r="3753" spans="1:6" x14ac:dyDescent="0.25">
      <c r="A3753" t="s">
        <v>2765</v>
      </c>
      <c r="B3753" t="s">
        <v>3123</v>
      </c>
      <c r="C3753" s="20">
        <v>1112</v>
      </c>
      <c r="D3753" t="s">
        <v>7358</v>
      </c>
      <c r="E3753" s="10" t="s">
        <v>8864</v>
      </c>
      <c r="F3753" s="10" t="s">
        <v>11930</v>
      </c>
    </row>
    <row r="3754" spans="1:6" x14ac:dyDescent="0.25">
      <c r="A3754" t="s">
        <v>2766</v>
      </c>
      <c r="B3754" t="s">
        <v>3123</v>
      </c>
      <c r="C3754" s="20">
        <v>27967</v>
      </c>
      <c r="D3754" t="s">
        <v>7359</v>
      </c>
      <c r="E3754" s="10" t="s">
        <v>8865</v>
      </c>
      <c r="F3754" s="10" t="s">
        <v>11931</v>
      </c>
    </row>
    <row r="3755" spans="1:6" x14ac:dyDescent="0.25">
      <c r="A3755" t="s">
        <v>2767</v>
      </c>
      <c r="B3755" t="s">
        <v>3124</v>
      </c>
      <c r="C3755" s="20">
        <v>14353</v>
      </c>
      <c r="D3755" t="s">
        <v>7360</v>
      </c>
      <c r="E3755" s="10" t="s">
        <v>4241</v>
      </c>
      <c r="F3755" s="10" t="s">
        <v>11932</v>
      </c>
    </row>
    <row r="3756" spans="1:6" x14ac:dyDescent="0.25">
      <c r="A3756" t="s">
        <v>2759</v>
      </c>
      <c r="B3756" t="s">
        <v>3124</v>
      </c>
      <c r="C3756" s="20">
        <v>2053</v>
      </c>
      <c r="D3756" t="s">
        <v>7361</v>
      </c>
      <c r="E3756" s="10" t="s">
        <v>4241</v>
      </c>
      <c r="F3756" s="10" t="s">
        <v>11933</v>
      </c>
    </row>
    <row r="3757" spans="1:6" x14ac:dyDescent="0.25">
      <c r="A3757" t="s">
        <v>2768</v>
      </c>
      <c r="B3757" t="s">
        <v>3123</v>
      </c>
      <c r="C3757" s="20">
        <v>8168</v>
      </c>
      <c r="D3757" t="s">
        <v>7362</v>
      </c>
      <c r="E3757" s="10" t="s">
        <v>8866</v>
      </c>
      <c r="F3757" s="10" t="s">
        <v>11934</v>
      </c>
    </row>
    <row r="3758" spans="1:6" x14ac:dyDescent="0.25">
      <c r="A3758" t="s">
        <v>2769</v>
      </c>
      <c r="B3758" t="s">
        <v>3124</v>
      </c>
      <c r="C3758" s="20">
        <v>211</v>
      </c>
      <c r="D3758" t="s">
        <v>7363</v>
      </c>
      <c r="E3758" s="10" t="s">
        <v>4241</v>
      </c>
      <c r="F3758" s="10" t="s">
        <v>11935</v>
      </c>
    </row>
    <row r="3759" spans="1:6" x14ac:dyDescent="0.25">
      <c r="A3759" t="s">
        <v>2770</v>
      </c>
      <c r="B3759" t="s">
        <v>3124</v>
      </c>
      <c r="C3759" s="20">
        <v>182</v>
      </c>
      <c r="D3759" t="s">
        <v>7364</v>
      </c>
      <c r="E3759" s="10" t="s">
        <v>4241</v>
      </c>
      <c r="F3759" s="10" t="s">
        <v>11936</v>
      </c>
    </row>
    <row r="3760" spans="1:6" x14ac:dyDescent="0.25">
      <c r="A3760" t="s">
        <v>2771</v>
      </c>
      <c r="B3760" t="s">
        <v>3123</v>
      </c>
      <c r="C3760" s="20">
        <v>6841</v>
      </c>
      <c r="D3760" t="s">
        <v>7365</v>
      </c>
      <c r="E3760" s="10" t="s">
        <v>8867</v>
      </c>
      <c r="F3760" s="10" t="s">
        <v>11937</v>
      </c>
    </row>
    <row r="3761" spans="1:6" x14ac:dyDescent="0.25">
      <c r="A3761" t="s">
        <v>2772</v>
      </c>
      <c r="B3761" t="s">
        <v>3123</v>
      </c>
      <c r="C3761" s="20">
        <v>3732</v>
      </c>
      <c r="D3761" t="s">
        <v>7040</v>
      </c>
      <c r="E3761" s="10" t="s">
        <v>7323</v>
      </c>
      <c r="F3761" s="10" t="s">
        <v>11938</v>
      </c>
    </row>
    <row r="3762" spans="1:6" x14ac:dyDescent="0.25">
      <c r="A3762" t="s">
        <v>3866</v>
      </c>
      <c r="B3762" t="s">
        <v>3124</v>
      </c>
      <c r="C3762" s="20">
        <v>68</v>
      </c>
      <c r="D3762" t="s">
        <v>7366</v>
      </c>
      <c r="E3762" s="10" t="s">
        <v>4241</v>
      </c>
      <c r="F3762" s="10" t="s">
        <v>5500</v>
      </c>
    </row>
    <row r="3763" spans="1:6" x14ac:dyDescent="0.25">
      <c r="A3763" t="s">
        <v>2773</v>
      </c>
      <c r="B3763" t="s">
        <v>3124</v>
      </c>
      <c r="C3763" s="20">
        <v>4299</v>
      </c>
      <c r="D3763" t="s">
        <v>7367</v>
      </c>
      <c r="E3763" s="10" t="s">
        <v>4241</v>
      </c>
      <c r="F3763" s="10" t="s">
        <v>11939</v>
      </c>
    </row>
    <row r="3764" spans="1:6" x14ac:dyDescent="0.25">
      <c r="A3764" t="s">
        <v>2774</v>
      </c>
      <c r="B3764" t="s">
        <v>3123</v>
      </c>
      <c r="C3764" s="20">
        <v>2511</v>
      </c>
      <c r="D3764" t="s">
        <v>6813</v>
      </c>
      <c r="E3764" s="10" t="s">
        <v>7256</v>
      </c>
      <c r="F3764" s="10" t="s">
        <v>11940</v>
      </c>
    </row>
    <row r="3765" spans="1:6" x14ac:dyDescent="0.25">
      <c r="A3765" t="s">
        <v>2775</v>
      </c>
      <c r="B3765" t="s">
        <v>3123</v>
      </c>
      <c r="C3765" s="20">
        <v>8631</v>
      </c>
      <c r="D3765" t="s">
        <v>7338</v>
      </c>
      <c r="E3765" s="10" t="s">
        <v>8868</v>
      </c>
      <c r="F3765" s="10" t="s">
        <v>11941</v>
      </c>
    </row>
    <row r="3766" spans="1:6" x14ac:dyDescent="0.25">
      <c r="A3766" t="s">
        <v>3867</v>
      </c>
      <c r="B3766" t="s">
        <v>3123</v>
      </c>
      <c r="C3766" s="20">
        <v>128</v>
      </c>
      <c r="D3766" t="s">
        <v>7368</v>
      </c>
      <c r="E3766" s="10" t="s">
        <v>4241</v>
      </c>
      <c r="F3766" s="10" t="s">
        <v>4900</v>
      </c>
    </row>
    <row r="3767" spans="1:6" x14ac:dyDescent="0.25">
      <c r="A3767" t="s">
        <v>3868</v>
      </c>
      <c r="B3767" t="s">
        <v>3123</v>
      </c>
      <c r="C3767" s="20">
        <v>158</v>
      </c>
      <c r="D3767" t="s">
        <v>7369</v>
      </c>
      <c r="E3767" s="10" t="s">
        <v>4241</v>
      </c>
      <c r="F3767" s="10" t="s">
        <v>7835</v>
      </c>
    </row>
    <row r="3768" spans="1:6" x14ac:dyDescent="0.25">
      <c r="A3768" t="s">
        <v>2776</v>
      </c>
      <c r="B3768" t="s">
        <v>3123</v>
      </c>
      <c r="C3768" s="20">
        <v>2970</v>
      </c>
      <c r="D3768" t="s">
        <v>6703</v>
      </c>
      <c r="E3768" s="10" t="s">
        <v>8869</v>
      </c>
      <c r="F3768" s="10" t="s">
        <v>9611</v>
      </c>
    </row>
    <row r="3769" spans="1:6" x14ac:dyDescent="0.25">
      <c r="A3769" t="s">
        <v>2777</v>
      </c>
      <c r="B3769" t="s">
        <v>3123</v>
      </c>
      <c r="C3769" s="20">
        <v>24718</v>
      </c>
      <c r="D3769" t="s">
        <v>7370</v>
      </c>
      <c r="E3769" s="10" t="s">
        <v>8870</v>
      </c>
      <c r="F3769" s="10" t="s">
        <v>11942</v>
      </c>
    </row>
    <row r="3770" spans="1:6" x14ac:dyDescent="0.25">
      <c r="A3770" t="s">
        <v>2778</v>
      </c>
      <c r="B3770" t="s">
        <v>3124</v>
      </c>
      <c r="C3770" s="20">
        <v>1486</v>
      </c>
      <c r="D3770" t="s">
        <v>6940</v>
      </c>
      <c r="E3770" s="10" t="s">
        <v>4241</v>
      </c>
      <c r="F3770" s="10" t="s">
        <v>11943</v>
      </c>
    </row>
    <row r="3771" spans="1:6" x14ac:dyDescent="0.25">
      <c r="A3771" t="s">
        <v>3869</v>
      </c>
      <c r="B3771" t="s">
        <v>3123</v>
      </c>
      <c r="C3771" s="20">
        <v>63</v>
      </c>
      <c r="D3771" t="s">
        <v>7371</v>
      </c>
      <c r="E3771" s="10" t="s">
        <v>4241</v>
      </c>
      <c r="F3771" s="10" t="s">
        <v>11944</v>
      </c>
    </row>
    <row r="3772" spans="1:6" x14ac:dyDescent="0.25">
      <c r="A3772" t="s">
        <v>2779</v>
      </c>
      <c r="B3772" t="s">
        <v>3123</v>
      </c>
      <c r="C3772" s="20">
        <v>3860</v>
      </c>
      <c r="D3772" t="s">
        <v>6851</v>
      </c>
      <c r="E3772" s="10" t="s">
        <v>4479</v>
      </c>
      <c r="F3772" s="10" t="s">
        <v>11945</v>
      </c>
    </row>
    <row r="3773" spans="1:6" x14ac:dyDescent="0.25">
      <c r="A3773" t="s">
        <v>2780</v>
      </c>
      <c r="B3773" t="s">
        <v>3124</v>
      </c>
      <c r="C3773" s="20">
        <v>91</v>
      </c>
      <c r="D3773" t="s">
        <v>7372</v>
      </c>
      <c r="E3773" s="10" t="s">
        <v>4241</v>
      </c>
      <c r="F3773" s="10" t="s">
        <v>11946</v>
      </c>
    </row>
    <row r="3774" spans="1:6" x14ac:dyDescent="0.25">
      <c r="A3774" t="s">
        <v>2781</v>
      </c>
      <c r="B3774" t="s">
        <v>3124</v>
      </c>
      <c r="C3774" s="20">
        <v>706</v>
      </c>
      <c r="D3774" t="s">
        <v>7373</v>
      </c>
      <c r="E3774" s="10" t="s">
        <v>4241</v>
      </c>
      <c r="F3774" s="10" t="s">
        <v>11947</v>
      </c>
    </row>
    <row r="3775" spans="1:6" x14ac:dyDescent="0.25">
      <c r="A3775" t="s">
        <v>2782</v>
      </c>
      <c r="B3775" t="s">
        <v>3123</v>
      </c>
      <c r="C3775" s="20">
        <v>17068</v>
      </c>
      <c r="D3775" t="s">
        <v>7374</v>
      </c>
      <c r="E3775" s="10" t="s">
        <v>8871</v>
      </c>
      <c r="F3775" s="10" t="s">
        <v>11948</v>
      </c>
    </row>
    <row r="3776" spans="1:6" x14ac:dyDescent="0.25">
      <c r="A3776" t="s">
        <v>2783</v>
      </c>
      <c r="B3776" t="s">
        <v>3124</v>
      </c>
      <c r="C3776" s="20">
        <v>10128</v>
      </c>
      <c r="D3776" t="s">
        <v>7375</v>
      </c>
      <c r="E3776" s="10" t="s">
        <v>4241</v>
      </c>
      <c r="F3776" s="10" t="s">
        <v>11949</v>
      </c>
    </row>
    <row r="3777" spans="1:6" x14ac:dyDescent="0.25">
      <c r="A3777" t="s">
        <v>2784</v>
      </c>
      <c r="B3777" t="s">
        <v>3124</v>
      </c>
      <c r="C3777" s="20">
        <v>1070</v>
      </c>
      <c r="D3777" t="s">
        <v>7376</v>
      </c>
      <c r="E3777" s="10" t="s">
        <v>8872</v>
      </c>
      <c r="F3777" s="10" t="s">
        <v>11950</v>
      </c>
    </row>
    <row r="3778" spans="1:6" x14ac:dyDescent="0.25">
      <c r="A3778" t="s">
        <v>2785</v>
      </c>
      <c r="B3778" t="s">
        <v>3124</v>
      </c>
      <c r="C3778" s="20">
        <v>253</v>
      </c>
      <c r="D3778" t="s">
        <v>5571</v>
      </c>
      <c r="E3778" s="10" t="s">
        <v>4241</v>
      </c>
      <c r="F3778" s="10" t="s">
        <v>11951</v>
      </c>
    </row>
    <row r="3779" spans="1:6" x14ac:dyDescent="0.25">
      <c r="A3779" t="s">
        <v>2786</v>
      </c>
      <c r="B3779" t="s">
        <v>3124</v>
      </c>
      <c r="C3779" s="20">
        <v>2524</v>
      </c>
      <c r="D3779" t="s">
        <v>7377</v>
      </c>
      <c r="E3779" s="10" t="s">
        <v>4241</v>
      </c>
      <c r="F3779" s="10" t="s">
        <v>11952</v>
      </c>
    </row>
    <row r="3780" spans="1:6" x14ac:dyDescent="0.25">
      <c r="A3780" t="s">
        <v>4204</v>
      </c>
      <c r="B3780" t="s">
        <v>3124</v>
      </c>
      <c r="C3780" s="20"/>
      <c r="D3780" t="s">
        <v>12104</v>
      </c>
      <c r="E3780" s="10" t="s">
        <v>12104</v>
      </c>
      <c r="F3780" s="10" t="s">
        <v>12104</v>
      </c>
    </row>
    <row r="3781" spans="1:6" x14ac:dyDescent="0.25">
      <c r="A3781" t="s">
        <v>2787</v>
      </c>
      <c r="B3781" t="s">
        <v>3124</v>
      </c>
      <c r="C3781" s="20">
        <v>575</v>
      </c>
      <c r="D3781" t="s">
        <v>7378</v>
      </c>
      <c r="E3781" s="10" t="s">
        <v>4241</v>
      </c>
      <c r="F3781" s="10" t="s">
        <v>11953</v>
      </c>
    </row>
    <row r="3782" spans="1:6" x14ac:dyDescent="0.25">
      <c r="A3782" t="s">
        <v>2788</v>
      </c>
      <c r="B3782" t="s">
        <v>3123</v>
      </c>
      <c r="C3782" s="20">
        <v>2814</v>
      </c>
      <c r="D3782" t="s">
        <v>5147</v>
      </c>
      <c r="E3782" s="10" t="s">
        <v>5917</v>
      </c>
      <c r="F3782" s="10" t="s">
        <v>11629</v>
      </c>
    </row>
    <row r="3783" spans="1:6" x14ac:dyDescent="0.25">
      <c r="A3783" t="s">
        <v>2789</v>
      </c>
      <c r="B3783" t="s">
        <v>3124</v>
      </c>
      <c r="C3783" s="20">
        <v>4789</v>
      </c>
      <c r="D3783" t="s">
        <v>7379</v>
      </c>
      <c r="E3783" s="10" t="s">
        <v>7737</v>
      </c>
      <c r="F3783" s="10" t="s">
        <v>11954</v>
      </c>
    </row>
    <row r="3784" spans="1:6" x14ac:dyDescent="0.25">
      <c r="A3784" t="s">
        <v>2790</v>
      </c>
      <c r="B3784" t="s">
        <v>3124</v>
      </c>
      <c r="C3784" s="20">
        <v>426</v>
      </c>
      <c r="D3784" t="s">
        <v>7380</v>
      </c>
      <c r="E3784" s="10" t="s">
        <v>4241</v>
      </c>
      <c r="F3784" s="10" t="s">
        <v>11955</v>
      </c>
    </row>
    <row r="3785" spans="1:6" x14ac:dyDescent="0.25">
      <c r="A3785" t="s">
        <v>3870</v>
      </c>
      <c r="B3785" t="s">
        <v>3123</v>
      </c>
      <c r="C3785" s="20">
        <v>64</v>
      </c>
      <c r="D3785" t="s">
        <v>7322</v>
      </c>
      <c r="E3785" s="10" t="s">
        <v>8873</v>
      </c>
      <c r="F3785" s="10" t="s">
        <v>10940</v>
      </c>
    </row>
    <row r="3786" spans="1:6" x14ac:dyDescent="0.25">
      <c r="A3786" t="s">
        <v>2791</v>
      </c>
      <c r="B3786" t="s">
        <v>3124</v>
      </c>
      <c r="C3786" s="20">
        <v>47</v>
      </c>
      <c r="D3786" t="s">
        <v>7381</v>
      </c>
      <c r="E3786" s="10" t="s">
        <v>4241</v>
      </c>
      <c r="F3786" s="10" t="s">
        <v>11956</v>
      </c>
    </row>
    <row r="3787" spans="1:6" x14ac:dyDescent="0.25">
      <c r="A3787" t="s">
        <v>2792</v>
      </c>
      <c r="B3787" t="s">
        <v>3124</v>
      </c>
      <c r="C3787" s="20">
        <v>1522</v>
      </c>
      <c r="D3787" t="s">
        <v>7382</v>
      </c>
      <c r="E3787" s="10" t="s">
        <v>4241</v>
      </c>
      <c r="F3787" s="10" t="s">
        <v>11957</v>
      </c>
    </row>
    <row r="3788" spans="1:6" x14ac:dyDescent="0.25">
      <c r="A3788" t="s">
        <v>2793</v>
      </c>
      <c r="B3788" t="s">
        <v>3124</v>
      </c>
      <c r="C3788" s="20">
        <v>527</v>
      </c>
      <c r="D3788" t="s">
        <v>6827</v>
      </c>
      <c r="E3788" s="10" t="s">
        <v>4241</v>
      </c>
      <c r="F3788" s="10" t="s">
        <v>11958</v>
      </c>
    </row>
    <row r="3789" spans="1:6" x14ac:dyDescent="0.25">
      <c r="A3789" t="s">
        <v>2794</v>
      </c>
      <c r="B3789" t="s">
        <v>3124</v>
      </c>
      <c r="C3789" s="20">
        <v>673</v>
      </c>
      <c r="D3789" t="s">
        <v>7383</v>
      </c>
      <c r="E3789" s="10" t="s">
        <v>4241</v>
      </c>
      <c r="F3789" s="10" t="s">
        <v>11959</v>
      </c>
    </row>
    <row r="3790" spans="1:6" x14ac:dyDescent="0.25">
      <c r="A3790" t="s">
        <v>2795</v>
      </c>
      <c r="B3790" t="s">
        <v>3124</v>
      </c>
      <c r="C3790" s="20">
        <v>3362</v>
      </c>
      <c r="D3790" t="s">
        <v>7384</v>
      </c>
      <c r="E3790" s="10" t="s">
        <v>4241</v>
      </c>
      <c r="F3790" s="10" t="s">
        <v>11960</v>
      </c>
    </row>
    <row r="3791" spans="1:6" x14ac:dyDescent="0.25">
      <c r="A3791" t="s">
        <v>2796</v>
      </c>
      <c r="B3791" t="s">
        <v>3123</v>
      </c>
      <c r="C3791" s="20">
        <v>15401</v>
      </c>
      <c r="D3791" t="s">
        <v>7385</v>
      </c>
      <c r="E3791" s="10" t="s">
        <v>8874</v>
      </c>
      <c r="F3791" s="10" t="s">
        <v>11961</v>
      </c>
    </row>
    <row r="3792" spans="1:6" x14ac:dyDescent="0.25">
      <c r="A3792" t="s">
        <v>2797</v>
      </c>
      <c r="B3792" t="s">
        <v>3123</v>
      </c>
      <c r="C3792" s="20">
        <v>4435</v>
      </c>
      <c r="D3792" t="s">
        <v>7386</v>
      </c>
      <c r="E3792" s="10" t="s">
        <v>8875</v>
      </c>
      <c r="F3792" s="10" t="s">
        <v>11962</v>
      </c>
    </row>
    <row r="3793" spans="1:6" x14ac:dyDescent="0.25">
      <c r="A3793" t="s">
        <v>2798</v>
      </c>
      <c r="B3793" t="s">
        <v>3123</v>
      </c>
      <c r="C3793" s="20">
        <v>1656</v>
      </c>
      <c r="D3793" t="s">
        <v>4359</v>
      </c>
      <c r="E3793" s="10" t="s">
        <v>6336</v>
      </c>
      <c r="F3793" s="10" t="s">
        <v>11963</v>
      </c>
    </row>
    <row r="3794" spans="1:6" x14ac:dyDescent="0.25">
      <c r="A3794" t="s">
        <v>2799</v>
      </c>
      <c r="B3794" t="s">
        <v>3123</v>
      </c>
      <c r="C3794" s="20">
        <v>2506</v>
      </c>
      <c r="D3794" t="s">
        <v>7387</v>
      </c>
      <c r="E3794" s="10" t="s">
        <v>6953</v>
      </c>
      <c r="F3794" s="10" t="s">
        <v>11964</v>
      </c>
    </row>
    <row r="3795" spans="1:6" x14ac:dyDescent="0.25">
      <c r="A3795" t="s">
        <v>4205</v>
      </c>
      <c r="B3795" t="s">
        <v>3123</v>
      </c>
      <c r="C3795" s="20"/>
      <c r="D3795" t="s">
        <v>12104</v>
      </c>
      <c r="E3795" s="10" t="s">
        <v>12104</v>
      </c>
      <c r="F3795" s="10" t="s">
        <v>12104</v>
      </c>
    </row>
    <row r="3796" spans="1:6" x14ac:dyDescent="0.25">
      <c r="A3796" t="s">
        <v>3871</v>
      </c>
      <c r="B3796" t="s">
        <v>3123</v>
      </c>
      <c r="C3796" s="20">
        <v>3483</v>
      </c>
      <c r="D3796" t="s">
        <v>7388</v>
      </c>
      <c r="E3796" s="10" t="s">
        <v>8876</v>
      </c>
      <c r="F3796" s="10" t="s">
        <v>11965</v>
      </c>
    </row>
    <row r="3797" spans="1:6" x14ac:dyDescent="0.25">
      <c r="A3797" t="s">
        <v>2800</v>
      </c>
      <c r="B3797" t="s">
        <v>3123</v>
      </c>
      <c r="C3797" s="20">
        <v>2214</v>
      </c>
      <c r="D3797" t="s">
        <v>7389</v>
      </c>
      <c r="E3797" s="10" t="s">
        <v>8877</v>
      </c>
      <c r="F3797" s="10" t="s">
        <v>11966</v>
      </c>
    </row>
    <row r="3798" spans="1:6" x14ac:dyDescent="0.25">
      <c r="A3798" t="s">
        <v>3872</v>
      </c>
      <c r="B3798" t="s">
        <v>3123</v>
      </c>
      <c r="C3798" s="20">
        <v>6599</v>
      </c>
      <c r="D3798" t="s">
        <v>7390</v>
      </c>
      <c r="E3798" s="10" t="s">
        <v>8878</v>
      </c>
      <c r="F3798" s="10" t="s">
        <v>11967</v>
      </c>
    </row>
    <row r="3799" spans="1:6" x14ac:dyDescent="0.25">
      <c r="A3799" t="s">
        <v>2801</v>
      </c>
      <c r="B3799" t="s">
        <v>3123</v>
      </c>
      <c r="C3799" s="20">
        <v>769</v>
      </c>
      <c r="D3799" t="s">
        <v>7391</v>
      </c>
      <c r="E3799" s="10" t="s">
        <v>8879</v>
      </c>
      <c r="F3799" s="10" t="s">
        <v>11968</v>
      </c>
    </row>
    <row r="3800" spans="1:6" x14ac:dyDescent="0.25">
      <c r="A3800" t="s">
        <v>2802</v>
      </c>
      <c r="B3800" t="s">
        <v>3123</v>
      </c>
      <c r="C3800" s="20">
        <v>7889</v>
      </c>
      <c r="D3800" t="s">
        <v>4778</v>
      </c>
      <c r="E3800" s="10" t="s">
        <v>6104</v>
      </c>
      <c r="F3800" s="10" t="s">
        <v>9863</v>
      </c>
    </row>
    <row r="3801" spans="1:6" x14ac:dyDescent="0.25">
      <c r="A3801" t="s">
        <v>4206</v>
      </c>
      <c r="B3801" t="s">
        <v>3123</v>
      </c>
      <c r="C3801" s="20">
        <v>5505</v>
      </c>
      <c r="D3801" t="s">
        <v>12104</v>
      </c>
      <c r="E3801" s="10" t="s">
        <v>12104</v>
      </c>
      <c r="F3801" s="10" t="s">
        <v>12104</v>
      </c>
    </row>
    <row r="3802" spans="1:6" x14ac:dyDescent="0.25">
      <c r="A3802" t="s">
        <v>4207</v>
      </c>
      <c r="B3802" t="s">
        <v>3123</v>
      </c>
      <c r="C3802" s="20"/>
      <c r="D3802" t="s">
        <v>12104</v>
      </c>
      <c r="E3802" s="10" t="s">
        <v>12104</v>
      </c>
      <c r="F3802" s="10" t="s">
        <v>12104</v>
      </c>
    </row>
    <row r="3803" spans="1:6" x14ac:dyDescent="0.25">
      <c r="A3803" t="s">
        <v>2803</v>
      </c>
      <c r="B3803" t="s">
        <v>3123</v>
      </c>
      <c r="C3803" s="20">
        <v>1291</v>
      </c>
      <c r="D3803" t="s">
        <v>7392</v>
      </c>
      <c r="E3803" s="10" t="s">
        <v>8880</v>
      </c>
      <c r="F3803" s="10" t="s">
        <v>9520</v>
      </c>
    </row>
    <row r="3804" spans="1:6" x14ac:dyDescent="0.25">
      <c r="A3804" t="s">
        <v>2804</v>
      </c>
      <c r="B3804" t="s">
        <v>3123</v>
      </c>
      <c r="C3804" s="20">
        <v>832</v>
      </c>
      <c r="D3804" t="s">
        <v>7393</v>
      </c>
      <c r="E3804" s="10" t="s">
        <v>8881</v>
      </c>
      <c r="F3804" s="10" t="s">
        <v>11969</v>
      </c>
    </row>
    <row r="3805" spans="1:6" x14ac:dyDescent="0.25">
      <c r="A3805" t="s">
        <v>2805</v>
      </c>
      <c r="B3805" t="s">
        <v>3123</v>
      </c>
      <c r="C3805" s="20">
        <v>2208</v>
      </c>
      <c r="D3805" t="s">
        <v>6881</v>
      </c>
      <c r="E3805" s="10" t="s">
        <v>8882</v>
      </c>
      <c r="F3805" s="10" t="s">
        <v>11970</v>
      </c>
    </row>
    <row r="3806" spans="1:6" x14ac:dyDescent="0.25">
      <c r="A3806" t="s">
        <v>2806</v>
      </c>
      <c r="B3806" t="s">
        <v>3123</v>
      </c>
      <c r="C3806" s="20">
        <v>28423</v>
      </c>
      <c r="D3806" t="s">
        <v>7394</v>
      </c>
      <c r="E3806" s="10" t="s">
        <v>8883</v>
      </c>
      <c r="F3806" s="10" t="s">
        <v>11971</v>
      </c>
    </row>
    <row r="3807" spans="1:6" x14ac:dyDescent="0.25">
      <c r="A3807" t="s">
        <v>2808</v>
      </c>
      <c r="B3807" t="s">
        <v>3124</v>
      </c>
      <c r="C3807" s="20">
        <v>52</v>
      </c>
      <c r="D3807" t="s">
        <v>6917</v>
      </c>
      <c r="E3807" s="10" t="s">
        <v>4241</v>
      </c>
      <c r="F3807" s="10" t="s">
        <v>11972</v>
      </c>
    </row>
    <row r="3808" spans="1:6" x14ac:dyDescent="0.25">
      <c r="A3808" t="s">
        <v>4208</v>
      </c>
      <c r="B3808" t="s">
        <v>3123</v>
      </c>
      <c r="C3808" s="20">
        <v>1082</v>
      </c>
      <c r="D3808" t="s">
        <v>12104</v>
      </c>
      <c r="E3808" s="10" t="s">
        <v>12104</v>
      </c>
      <c r="F3808" s="10" t="s">
        <v>12104</v>
      </c>
    </row>
    <row r="3809" spans="1:6" x14ac:dyDescent="0.25">
      <c r="A3809" t="s">
        <v>2807</v>
      </c>
      <c r="B3809" t="s">
        <v>3123</v>
      </c>
      <c r="C3809" s="20">
        <v>1884</v>
      </c>
      <c r="D3809" t="s">
        <v>7395</v>
      </c>
      <c r="E3809" s="10" t="s">
        <v>8884</v>
      </c>
      <c r="F3809" s="10" t="s">
        <v>8559</v>
      </c>
    </row>
    <row r="3810" spans="1:6" x14ac:dyDescent="0.25">
      <c r="A3810" t="s">
        <v>2809</v>
      </c>
      <c r="B3810" t="s">
        <v>3124</v>
      </c>
      <c r="C3810" s="20">
        <v>1469</v>
      </c>
      <c r="D3810" t="s">
        <v>7396</v>
      </c>
      <c r="E3810" s="10" t="s">
        <v>4241</v>
      </c>
      <c r="F3810" s="10" t="s">
        <v>11973</v>
      </c>
    </row>
    <row r="3811" spans="1:6" x14ac:dyDescent="0.25">
      <c r="A3811" t="s">
        <v>3873</v>
      </c>
      <c r="B3811" t="s">
        <v>3124</v>
      </c>
      <c r="C3811" s="20">
        <v>383</v>
      </c>
      <c r="D3811" t="s">
        <v>7397</v>
      </c>
      <c r="E3811" s="10" t="s">
        <v>4241</v>
      </c>
      <c r="F3811" s="10" t="s">
        <v>11974</v>
      </c>
    </row>
    <row r="3812" spans="1:6" x14ac:dyDescent="0.25">
      <c r="A3812" t="s">
        <v>3874</v>
      </c>
      <c r="B3812" t="s">
        <v>3123</v>
      </c>
      <c r="C3812" s="20">
        <v>107</v>
      </c>
      <c r="D3812" t="s">
        <v>7398</v>
      </c>
      <c r="E3812" s="10" t="s">
        <v>8885</v>
      </c>
      <c r="F3812" s="10" t="s">
        <v>11975</v>
      </c>
    </row>
    <row r="3813" spans="1:6" x14ac:dyDescent="0.25">
      <c r="A3813" t="s">
        <v>2810</v>
      </c>
      <c r="B3813" t="s">
        <v>3123</v>
      </c>
      <c r="C3813" s="20">
        <v>9332</v>
      </c>
      <c r="D3813" t="s">
        <v>7399</v>
      </c>
      <c r="E3813" s="10" t="s">
        <v>8886</v>
      </c>
      <c r="F3813" s="10" t="s">
        <v>5285</v>
      </c>
    </row>
    <row r="3814" spans="1:6" x14ac:dyDescent="0.25">
      <c r="A3814" t="s">
        <v>2811</v>
      </c>
      <c r="B3814" t="s">
        <v>3123</v>
      </c>
      <c r="C3814" s="20">
        <v>4885</v>
      </c>
      <c r="D3814" t="s">
        <v>7400</v>
      </c>
      <c r="E3814" s="10" t="s">
        <v>8887</v>
      </c>
      <c r="F3814" s="10" t="s">
        <v>11976</v>
      </c>
    </row>
    <row r="3815" spans="1:6" x14ac:dyDescent="0.25">
      <c r="A3815" t="s">
        <v>2812</v>
      </c>
      <c r="B3815" t="s">
        <v>3123</v>
      </c>
      <c r="C3815" s="20">
        <v>817</v>
      </c>
      <c r="D3815" t="s">
        <v>7401</v>
      </c>
      <c r="E3815" s="10" t="s">
        <v>8888</v>
      </c>
      <c r="F3815" s="10" t="s">
        <v>6880</v>
      </c>
    </row>
    <row r="3816" spans="1:6" x14ac:dyDescent="0.25">
      <c r="A3816" t="s">
        <v>2813</v>
      </c>
      <c r="B3816" t="s">
        <v>3124</v>
      </c>
      <c r="C3816" s="20">
        <v>54750</v>
      </c>
      <c r="D3816" t="s">
        <v>7402</v>
      </c>
      <c r="E3816" s="10" t="s">
        <v>4241</v>
      </c>
      <c r="F3816" s="10" t="s">
        <v>5927</v>
      </c>
    </row>
    <row r="3817" spans="1:6" x14ac:dyDescent="0.25">
      <c r="A3817" t="s">
        <v>2814</v>
      </c>
      <c r="B3817" t="s">
        <v>3123</v>
      </c>
      <c r="C3817" s="20">
        <v>9716</v>
      </c>
      <c r="D3817" t="s">
        <v>7403</v>
      </c>
      <c r="E3817" s="10" t="s">
        <v>5133</v>
      </c>
      <c r="F3817" s="10" t="s">
        <v>11413</v>
      </c>
    </row>
    <row r="3818" spans="1:6" x14ac:dyDescent="0.25">
      <c r="A3818" t="s">
        <v>2815</v>
      </c>
      <c r="B3818" t="s">
        <v>3123</v>
      </c>
      <c r="C3818" s="20">
        <v>3611</v>
      </c>
      <c r="D3818" t="s">
        <v>7404</v>
      </c>
      <c r="E3818" s="10" t="s">
        <v>8486</v>
      </c>
      <c r="F3818" s="10" t="s">
        <v>6508</v>
      </c>
    </row>
    <row r="3819" spans="1:6" x14ac:dyDescent="0.25">
      <c r="A3819" t="s">
        <v>2816</v>
      </c>
      <c r="B3819" t="s">
        <v>3123</v>
      </c>
      <c r="C3819" s="20">
        <v>16357</v>
      </c>
      <c r="D3819" t="s">
        <v>7134</v>
      </c>
      <c r="E3819" s="10" t="s">
        <v>6417</v>
      </c>
      <c r="F3819" s="10" t="s">
        <v>11294</v>
      </c>
    </row>
    <row r="3820" spans="1:6" x14ac:dyDescent="0.25">
      <c r="A3820" t="s">
        <v>2817</v>
      </c>
      <c r="B3820" t="s">
        <v>3123</v>
      </c>
      <c r="C3820" s="20">
        <v>19792</v>
      </c>
      <c r="D3820" t="s">
        <v>7405</v>
      </c>
      <c r="E3820" s="10" t="s">
        <v>8889</v>
      </c>
      <c r="F3820" s="10" t="s">
        <v>10820</v>
      </c>
    </row>
    <row r="3821" spans="1:6" x14ac:dyDescent="0.25">
      <c r="A3821" t="s">
        <v>2818</v>
      </c>
      <c r="B3821" t="s">
        <v>3124</v>
      </c>
      <c r="C3821" s="20">
        <v>1528</v>
      </c>
      <c r="D3821" t="s">
        <v>7406</v>
      </c>
      <c r="E3821" s="10" t="s">
        <v>4241</v>
      </c>
      <c r="F3821" s="10" t="s">
        <v>11977</v>
      </c>
    </row>
    <row r="3822" spans="1:6" x14ac:dyDescent="0.25">
      <c r="A3822" t="s">
        <v>3875</v>
      </c>
      <c r="B3822" t="s">
        <v>3123</v>
      </c>
      <c r="C3822" s="20">
        <v>1155</v>
      </c>
      <c r="D3822" t="s">
        <v>6813</v>
      </c>
      <c r="E3822" s="10" t="s">
        <v>8890</v>
      </c>
      <c r="F3822" s="10" t="s">
        <v>11978</v>
      </c>
    </row>
    <row r="3823" spans="1:6" x14ac:dyDescent="0.25">
      <c r="A3823" t="s">
        <v>2819</v>
      </c>
      <c r="B3823" t="s">
        <v>3123</v>
      </c>
      <c r="C3823" s="20">
        <v>2293</v>
      </c>
      <c r="D3823" t="s">
        <v>7407</v>
      </c>
      <c r="E3823" s="10" t="s">
        <v>7682</v>
      </c>
      <c r="F3823" s="10" t="s">
        <v>9222</v>
      </c>
    </row>
    <row r="3824" spans="1:6" x14ac:dyDescent="0.25">
      <c r="A3824" t="s">
        <v>2820</v>
      </c>
      <c r="B3824" t="s">
        <v>3124</v>
      </c>
      <c r="C3824" s="20">
        <v>3692</v>
      </c>
      <c r="D3824" t="s">
        <v>7408</v>
      </c>
      <c r="E3824" s="10" t="s">
        <v>4241</v>
      </c>
      <c r="F3824" s="10" t="s">
        <v>11979</v>
      </c>
    </row>
    <row r="3825" spans="1:6" x14ac:dyDescent="0.25">
      <c r="A3825" t="s">
        <v>2821</v>
      </c>
      <c r="B3825" t="s">
        <v>3123</v>
      </c>
      <c r="C3825" s="20">
        <v>2440</v>
      </c>
      <c r="D3825" t="s">
        <v>7409</v>
      </c>
      <c r="E3825" s="10" t="s">
        <v>5634</v>
      </c>
      <c r="F3825" s="10" t="s">
        <v>11980</v>
      </c>
    </row>
    <row r="3826" spans="1:6" x14ac:dyDescent="0.25">
      <c r="A3826" t="s">
        <v>2822</v>
      </c>
      <c r="B3826" t="s">
        <v>3123</v>
      </c>
      <c r="C3826" s="20">
        <v>931</v>
      </c>
      <c r="D3826" t="s">
        <v>7410</v>
      </c>
      <c r="E3826" s="10" t="s">
        <v>4390</v>
      </c>
      <c r="F3826" s="10" t="s">
        <v>9325</v>
      </c>
    </row>
    <row r="3827" spans="1:6" x14ac:dyDescent="0.25">
      <c r="A3827" t="s">
        <v>2823</v>
      </c>
      <c r="B3827" t="s">
        <v>3123</v>
      </c>
      <c r="C3827" s="20">
        <v>4986</v>
      </c>
      <c r="D3827" t="s">
        <v>7411</v>
      </c>
      <c r="E3827" s="10" t="s">
        <v>8891</v>
      </c>
      <c r="F3827" s="10" t="s">
        <v>11981</v>
      </c>
    </row>
    <row r="3828" spans="1:6" x14ac:dyDescent="0.25">
      <c r="A3828" t="s">
        <v>2824</v>
      </c>
      <c r="B3828" t="s">
        <v>3124</v>
      </c>
      <c r="C3828" s="20">
        <v>133</v>
      </c>
      <c r="D3828" t="s">
        <v>7412</v>
      </c>
      <c r="E3828" s="10" t="s">
        <v>4241</v>
      </c>
      <c r="F3828" s="10" t="s">
        <v>9122</v>
      </c>
    </row>
    <row r="3829" spans="1:6" x14ac:dyDescent="0.25">
      <c r="A3829" t="s">
        <v>2825</v>
      </c>
      <c r="B3829" t="s">
        <v>3123</v>
      </c>
      <c r="C3829" s="20">
        <v>1549</v>
      </c>
      <c r="D3829" t="s">
        <v>4691</v>
      </c>
      <c r="E3829" s="10" t="s">
        <v>8892</v>
      </c>
      <c r="F3829" s="10" t="s">
        <v>11982</v>
      </c>
    </row>
    <row r="3830" spans="1:6" x14ac:dyDescent="0.25">
      <c r="A3830" t="s">
        <v>2826</v>
      </c>
      <c r="B3830" t="s">
        <v>3124</v>
      </c>
      <c r="C3830" s="20">
        <v>449</v>
      </c>
      <c r="D3830" t="s">
        <v>7413</v>
      </c>
      <c r="E3830" s="10" t="s">
        <v>4241</v>
      </c>
      <c r="F3830" s="10" t="s">
        <v>11983</v>
      </c>
    </row>
    <row r="3831" spans="1:6" x14ac:dyDescent="0.25">
      <c r="A3831" t="s">
        <v>2827</v>
      </c>
      <c r="B3831" t="s">
        <v>3123</v>
      </c>
      <c r="C3831" s="20">
        <v>2238</v>
      </c>
      <c r="D3831" t="s">
        <v>7190</v>
      </c>
      <c r="E3831" s="10" t="s">
        <v>4241</v>
      </c>
      <c r="F3831" s="10" t="s">
        <v>11984</v>
      </c>
    </row>
    <row r="3832" spans="1:6" x14ac:dyDescent="0.25">
      <c r="A3832" t="s">
        <v>2828</v>
      </c>
      <c r="B3832" t="s">
        <v>3123</v>
      </c>
      <c r="C3832" s="20">
        <v>485</v>
      </c>
      <c r="D3832" t="s">
        <v>7414</v>
      </c>
      <c r="E3832" s="10" t="s">
        <v>4241</v>
      </c>
      <c r="F3832" s="10" t="s">
        <v>11985</v>
      </c>
    </row>
    <row r="3833" spans="1:6" x14ac:dyDescent="0.25">
      <c r="A3833" t="s">
        <v>2829</v>
      </c>
      <c r="B3833" t="s">
        <v>3123</v>
      </c>
      <c r="C3833" s="20">
        <v>2997</v>
      </c>
      <c r="D3833" t="s">
        <v>7415</v>
      </c>
      <c r="E3833" s="10" t="s">
        <v>8893</v>
      </c>
      <c r="F3833" s="10" t="s">
        <v>11986</v>
      </c>
    </row>
    <row r="3834" spans="1:6" x14ac:dyDescent="0.25">
      <c r="A3834" t="s">
        <v>3876</v>
      </c>
      <c r="B3834" t="s">
        <v>3123</v>
      </c>
      <c r="C3834" s="20">
        <v>393</v>
      </c>
      <c r="D3834" t="s">
        <v>7244</v>
      </c>
      <c r="E3834" s="10" t="s">
        <v>8894</v>
      </c>
      <c r="F3834" s="10" t="s">
        <v>11987</v>
      </c>
    </row>
    <row r="3835" spans="1:6" x14ac:dyDescent="0.25">
      <c r="A3835" t="s">
        <v>2830</v>
      </c>
      <c r="B3835" t="s">
        <v>3123</v>
      </c>
      <c r="C3835" s="20">
        <v>1100</v>
      </c>
      <c r="D3835" t="s">
        <v>7416</v>
      </c>
      <c r="E3835" s="10" t="s">
        <v>6854</v>
      </c>
      <c r="F3835" s="10" t="s">
        <v>11988</v>
      </c>
    </row>
    <row r="3836" spans="1:6" x14ac:dyDescent="0.25">
      <c r="A3836" t="s">
        <v>2831</v>
      </c>
      <c r="B3836" t="s">
        <v>3124</v>
      </c>
      <c r="C3836" s="20">
        <v>231</v>
      </c>
      <c r="D3836" t="s">
        <v>6272</v>
      </c>
      <c r="E3836" s="10" t="s">
        <v>4241</v>
      </c>
      <c r="F3836" s="10" t="s">
        <v>11989</v>
      </c>
    </row>
    <row r="3837" spans="1:6" x14ac:dyDescent="0.25">
      <c r="A3837" t="s">
        <v>2832</v>
      </c>
      <c r="B3837" t="s">
        <v>3124</v>
      </c>
      <c r="C3837" s="20">
        <v>3876</v>
      </c>
      <c r="D3837" t="s">
        <v>7417</v>
      </c>
      <c r="E3837" s="10" t="s">
        <v>4241</v>
      </c>
      <c r="F3837" s="10" t="s">
        <v>11990</v>
      </c>
    </row>
    <row r="3838" spans="1:6" x14ac:dyDescent="0.25">
      <c r="A3838" t="s">
        <v>2833</v>
      </c>
      <c r="B3838" t="s">
        <v>3123</v>
      </c>
      <c r="C3838" s="20">
        <v>14202</v>
      </c>
      <c r="D3838" t="s">
        <v>7418</v>
      </c>
      <c r="E3838" s="10" t="s">
        <v>8001</v>
      </c>
      <c r="F3838" s="10" t="s">
        <v>11991</v>
      </c>
    </row>
    <row r="3839" spans="1:6" x14ac:dyDescent="0.25">
      <c r="A3839" t="s">
        <v>2834</v>
      </c>
      <c r="B3839" t="s">
        <v>3123</v>
      </c>
      <c r="C3839" s="20">
        <v>1869</v>
      </c>
      <c r="D3839" t="s">
        <v>7419</v>
      </c>
      <c r="E3839" s="10" t="s">
        <v>8895</v>
      </c>
      <c r="F3839" s="10" t="s">
        <v>11992</v>
      </c>
    </row>
    <row r="3840" spans="1:6" x14ac:dyDescent="0.25">
      <c r="A3840" t="s">
        <v>2835</v>
      </c>
      <c r="B3840" t="s">
        <v>3123</v>
      </c>
      <c r="C3840" s="20">
        <v>6185</v>
      </c>
      <c r="D3840" t="s">
        <v>7420</v>
      </c>
      <c r="E3840" s="10" t="s">
        <v>8504</v>
      </c>
      <c r="F3840" s="10" t="s">
        <v>11993</v>
      </c>
    </row>
    <row r="3841" spans="1:6" x14ac:dyDescent="0.25">
      <c r="A3841" t="s">
        <v>2836</v>
      </c>
      <c r="B3841" t="s">
        <v>3124</v>
      </c>
      <c r="C3841" s="20">
        <v>2656</v>
      </c>
      <c r="D3841" t="s">
        <v>5873</v>
      </c>
      <c r="E3841" s="10" t="s">
        <v>4241</v>
      </c>
      <c r="F3841" s="10" t="s">
        <v>11996</v>
      </c>
    </row>
    <row r="3842" spans="1:6" x14ac:dyDescent="0.25">
      <c r="A3842" t="s">
        <v>2836</v>
      </c>
      <c r="B3842" t="s">
        <v>3124</v>
      </c>
      <c r="C3842" s="20">
        <v>1364</v>
      </c>
      <c r="D3842" t="s">
        <v>7422</v>
      </c>
      <c r="E3842" s="10" t="s">
        <v>4241</v>
      </c>
      <c r="F3842" s="10" t="s">
        <v>11995</v>
      </c>
    </row>
    <row r="3843" spans="1:6" x14ac:dyDescent="0.25">
      <c r="A3843" t="s">
        <v>2836</v>
      </c>
      <c r="B3843" t="s">
        <v>3124</v>
      </c>
      <c r="C3843" s="20">
        <v>878</v>
      </c>
      <c r="D3843" t="s">
        <v>7421</v>
      </c>
      <c r="E3843" s="10" t="s">
        <v>4241</v>
      </c>
      <c r="F3843" s="10" t="s">
        <v>11994</v>
      </c>
    </row>
    <row r="3844" spans="1:6" x14ac:dyDescent="0.25">
      <c r="A3844" t="s">
        <v>2837</v>
      </c>
      <c r="B3844" t="s">
        <v>3124</v>
      </c>
      <c r="C3844" s="20">
        <v>414</v>
      </c>
      <c r="D3844" t="s">
        <v>7423</v>
      </c>
      <c r="E3844" s="10" t="s">
        <v>4241</v>
      </c>
      <c r="F3844" s="10" t="s">
        <v>11997</v>
      </c>
    </row>
    <row r="3845" spans="1:6" x14ac:dyDescent="0.25">
      <c r="A3845" t="s">
        <v>2838</v>
      </c>
      <c r="B3845" t="s">
        <v>3124</v>
      </c>
      <c r="C3845" s="20">
        <v>152</v>
      </c>
      <c r="D3845" t="s">
        <v>7424</v>
      </c>
      <c r="E3845" s="10" t="s">
        <v>4241</v>
      </c>
      <c r="F3845" s="10" t="s">
        <v>11998</v>
      </c>
    </row>
    <row r="3846" spans="1:6" x14ac:dyDescent="0.25">
      <c r="A3846" t="s">
        <v>2839</v>
      </c>
      <c r="B3846" t="s">
        <v>3124</v>
      </c>
      <c r="C3846" s="20">
        <v>1478</v>
      </c>
      <c r="D3846" t="s">
        <v>7425</v>
      </c>
      <c r="E3846" s="10" t="s">
        <v>4241</v>
      </c>
      <c r="F3846" s="10" t="s">
        <v>11999</v>
      </c>
    </row>
    <row r="3847" spans="1:6" x14ac:dyDescent="0.25">
      <c r="A3847" t="s">
        <v>2840</v>
      </c>
      <c r="B3847" t="s">
        <v>3123</v>
      </c>
      <c r="C3847" s="20">
        <v>3893</v>
      </c>
      <c r="D3847" t="s">
        <v>5943</v>
      </c>
      <c r="E3847" s="10" t="s">
        <v>8896</v>
      </c>
      <c r="F3847" s="10" t="s">
        <v>11149</v>
      </c>
    </row>
    <row r="3848" spans="1:6" x14ac:dyDescent="0.25">
      <c r="A3848" t="s">
        <v>2841</v>
      </c>
      <c r="B3848" t="s">
        <v>3123</v>
      </c>
      <c r="C3848" s="20">
        <v>4852</v>
      </c>
      <c r="D3848" t="s">
        <v>7426</v>
      </c>
      <c r="E3848" s="10" t="s">
        <v>8897</v>
      </c>
      <c r="F3848" s="10" t="s">
        <v>12000</v>
      </c>
    </row>
    <row r="3849" spans="1:6" x14ac:dyDescent="0.25">
      <c r="A3849" t="s">
        <v>2842</v>
      </c>
      <c r="B3849" t="s">
        <v>3123</v>
      </c>
      <c r="C3849" s="20">
        <v>3109</v>
      </c>
      <c r="D3849" t="s">
        <v>6657</v>
      </c>
      <c r="E3849" s="10" t="s">
        <v>7389</v>
      </c>
      <c r="F3849" s="10" t="s">
        <v>12001</v>
      </c>
    </row>
    <row r="3850" spans="1:6" x14ac:dyDescent="0.25">
      <c r="A3850" t="s">
        <v>2843</v>
      </c>
      <c r="B3850" t="s">
        <v>3124</v>
      </c>
      <c r="C3850" s="20">
        <v>2938</v>
      </c>
      <c r="D3850" t="s">
        <v>7428</v>
      </c>
      <c r="E3850" s="10" t="s">
        <v>4241</v>
      </c>
      <c r="F3850" s="10" t="s">
        <v>12003</v>
      </c>
    </row>
    <row r="3851" spans="1:6" x14ac:dyDescent="0.25">
      <c r="A3851" t="s">
        <v>2843</v>
      </c>
      <c r="B3851" t="s">
        <v>3124</v>
      </c>
      <c r="C3851" s="20">
        <v>1579</v>
      </c>
      <c r="D3851" t="s">
        <v>7427</v>
      </c>
      <c r="E3851" s="10" t="s">
        <v>4241</v>
      </c>
      <c r="F3851" s="10" t="s">
        <v>12002</v>
      </c>
    </row>
    <row r="3852" spans="1:6" x14ac:dyDescent="0.25">
      <c r="A3852" t="s">
        <v>2844</v>
      </c>
      <c r="B3852" t="s">
        <v>3124</v>
      </c>
      <c r="C3852" s="20">
        <v>1211</v>
      </c>
      <c r="D3852" t="s">
        <v>7429</v>
      </c>
      <c r="E3852" s="10" t="s">
        <v>4241</v>
      </c>
      <c r="F3852" s="10" t="s">
        <v>12004</v>
      </c>
    </row>
    <row r="3853" spans="1:6" x14ac:dyDescent="0.25">
      <c r="A3853" t="s">
        <v>2845</v>
      </c>
      <c r="B3853" t="s">
        <v>3124</v>
      </c>
      <c r="C3853" s="20">
        <v>1099</v>
      </c>
      <c r="D3853" t="s">
        <v>7430</v>
      </c>
      <c r="E3853" s="10" t="s">
        <v>4241</v>
      </c>
      <c r="F3853" s="10" t="s">
        <v>12005</v>
      </c>
    </row>
    <row r="3854" spans="1:6" x14ac:dyDescent="0.25">
      <c r="A3854" t="s">
        <v>2846</v>
      </c>
      <c r="B3854" t="s">
        <v>3124</v>
      </c>
      <c r="C3854" s="20">
        <v>74</v>
      </c>
      <c r="D3854" t="s">
        <v>7431</v>
      </c>
      <c r="E3854" s="10" t="s">
        <v>4241</v>
      </c>
      <c r="F3854" s="10" t="s">
        <v>12006</v>
      </c>
    </row>
    <row r="3855" spans="1:6" x14ac:dyDescent="0.25">
      <c r="A3855" t="s">
        <v>2847</v>
      </c>
      <c r="B3855" t="s">
        <v>3123</v>
      </c>
      <c r="C3855" s="20">
        <v>642</v>
      </c>
      <c r="D3855" t="s">
        <v>5135</v>
      </c>
      <c r="E3855" s="10" t="s">
        <v>8898</v>
      </c>
      <c r="F3855" s="10" t="s">
        <v>12007</v>
      </c>
    </row>
    <row r="3856" spans="1:6" x14ac:dyDescent="0.25">
      <c r="A3856" t="s">
        <v>2848</v>
      </c>
      <c r="B3856" t="s">
        <v>3124</v>
      </c>
      <c r="C3856" s="20">
        <v>1396</v>
      </c>
      <c r="D3856" t="s">
        <v>7432</v>
      </c>
      <c r="E3856" s="10" t="s">
        <v>4241</v>
      </c>
      <c r="F3856" s="10" t="s">
        <v>12008</v>
      </c>
    </row>
    <row r="3857" spans="1:6" x14ac:dyDescent="0.25">
      <c r="A3857" t="s">
        <v>2849</v>
      </c>
      <c r="B3857" t="s">
        <v>3124</v>
      </c>
      <c r="C3857" s="20">
        <v>2194</v>
      </c>
      <c r="D3857" t="s">
        <v>5323</v>
      </c>
      <c r="E3857" s="10" t="s">
        <v>4241</v>
      </c>
      <c r="F3857" s="10" t="s">
        <v>12009</v>
      </c>
    </row>
    <row r="3858" spans="1:6" x14ac:dyDescent="0.25">
      <c r="A3858" t="s">
        <v>2850</v>
      </c>
      <c r="B3858" t="s">
        <v>3124</v>
      </c>
      <c r="C3858" s="20">
        <v>2757</v>
      </c>
      <c r="D3858" t="s">
        <v>6580</v>
      </c>
      <c r="E3858" s="10" t="s">
        <v>4241</v>
      </c>
      <c r="F3858" s="10" t="s">
        <v>12010</v>
      </c>
    </row>
    <row r="3859" spans="1:6" x14ac:dyDescent="0.25">
      <c r="A3859" t="s">
        <v>2851</v>
      </c>
      <c r="B3859" t="s">
        <v>3124</v>
      </c>
      <c r="C3859" s="20">
        <v>252</v>
      </c>
      <c r="D3859" t="s">
        <v>7433</v>
      </c>
      <c r="E3859" s="10" t="s">
        <v>4241</v>
      </c>
      <c r="F3859" s="10" t="s">
        <v>11124</v>
      </c>
    </row>
    <row r="3860" spans="1:6" x14ac:dyDescent="0.25">
      <c r="A3860" t="s">
        <v>2852</v>
      </c>
      <c r="B3860" t="s">
        <v>3123</v>
      </c>
      <c r="C3860" s="20">
        <v>2223</v>
      </c>
      <c r="D3860" t="s">
        <v>7434</v>
      </c>
      <c r="E3860" s="10" t="s">
        <v>8192</v>
      </c>
      <c r="F3860" s="10" t="s">
        <v>5103</v>
      </c>
    </row>
    <row r="3861" spans="1:6" x14ac:dyDescent="0.25">
      <c r="A3861" t="s">
        <v>2853</v>
      </c>
      <c r="B3861" t="s">
        <v>3123</v>
      </c>
      <c r="C3861" s="20">
        <v>11533</v>
      </c>
      <c r="D3861" t="s">
        <v>7435</v>
      </c>
      <c r="E3861" s="10" t="s">
        <v>8899</v>
      </c>
      <c r="F3861" s="10" t="s">
        <v>12011</v>
      </c>
    </row>
    <row r="3862" spans="1:6" x14ac:dyDescent="0.25">
      <c r="A3862" t="s">
        <v>3877</v>
      </c>
      <c r="B3862" t="s">
        <v>3124</v>
      </c>
      <c r="C3862" s="20">
        <v>5617</v>
      </c>
      <c r="D3862" t="s">
        <v>7436</v>
      </c>
      <c r="E3862" s="10" t="s">
        <v>4241</v>
      </c>
      <c r="F3862" s="10" t="s">
        <v>12012</v>
      </c>
    </row>
    <row r="3863" spans="1:6" x14ac:dyDescent="0.25">
      <c r="A3863" t="s">
        <v>4209</v>
      </c>
      <c r="B3863" t="s">
        <v>3124</v>
      </c>
      <c r="C3863" s="20"/>
      <c r="D3863" t="s">
        <v>12104</v>
      </c>
      <c r="E3863" s="10" t="s">
        <v>12104</v>
      </c>
      <c r="F3863" s="10" t="s">
        <v>12104</v>
      </c>
    </row>
    <row r="3864" spans="1:6" x14ac:dyDescent="0.25">
      <c r="A3864" t="s">
        <v>4210</v>
      </c>
      <c r="B3864" t="s">
        <v>3124</v>
      </c>
      <c r="C3864" s="20"/>
      <c r="D3864" t="s">
        <v>12104</v>
      </c>
      <c r="E3864" s="10" t="s">
        <v>12104</v>
      </c>
      <c r="F3864" s="10" t="s">
        <v>12104</v>
      </c>
    </row>
    <row r="3865" spans="1:6" x14ac:dyDescent="0.25">
      <c r="A3865" t="s">
        <v>2854</v>
      </c>
      <c r="B3865" t="s">
        <v>3124</v>
      </c>
      <c r="C3865" s="20">
        <v>526</v>
      </c>
      <c r="D3865" t="s">
        <v>7437</v>
      </c>
      <c r="E3865" s="10" t="s">
        <v>4241</v>
      </c>
      <c r="F3865" s="10" t="s">
        <v>12013</v>
      </c>
    </row>
    <row r="3866" spans="1:6" x14ac:dyDescent="0.25">
      <c r="A3866" t="s">
        <v>2855</v>
      </c>
      <c r="B3866" t="s">
        <v>3124</v>
      </c>
      <c r="C3866" s="20">
        <v>1214</v>
      </c>
      <c r="D3866" t="s">
        <v>7438</v>
      </c>
      <c r="E3866" s="10" t="s">
        <v>4241</v>
      </c>
      <c r="F3866" s="10" t="s">
        <v>12014</v>
      </c>
    </row>
    <row r="3867" spans="1:6" x14ac:dyDescent="0.25">
      <c r="A3867" t="s">
        <v>2856</v>
      </c>
      <c r="B3867" t="s">
        <v>3123</v>
      </c>
      <c r="C3867" s="20">
        <v>1934</v>
      </c>
      <c r="D3867" t="s">
        <v>7439</v>
      </c>
      <c r="E3867" s="10" t="s">
        <v>8900</v>
      </c>
      <c r="F3867" s="10" t="s">
        <v>12015</v>
      </c>
    </row>
    <row r="3868" spans="1:6" x14ac:dyDescent="0.25">
      <c r="A3868" t="s">
        <v>2857</v>
      </c>
      <c r="B3868" t="s">
        <v>3124</v>
      </c>
      <c r="C3868" s="20">
        <v>4137</v>
      </c>
      <c r="D3868" t="s">
        <v>7440</v>
      </c>
      <c r="E3868" s="10" t="s">
        <v>4241</v>
      </c>
      <c r="F3868" s="10" t="s">
        <v>12016</v>
      </c>
    </row>
    <row r="3869" spans="1:6" x14ac:dyDescent="0.25">
      <c r="A3869" t="s">
        <v>3878</v>
      </c>
      <c r="B3869" t="s">
        <v>3123</v>
      </c>
      <c r="C3869" s="20">
        <v>162</v>
      </c>
      <c r="D3869" t="s">
        <v>7441</v>
      </c>
      <c r="E3869" s="10" t="s">
        <v>8901</v>
      </c>
      <c r="F3869" s="10" t="s">
        <v>10017</v>
      </c>
    </row>
    <row r="3870" spans="1:6" x14ac:dyDescent="0.25">
      <c r="A3870" t="s">
        <v>2858</v>
      </c>
      <c r="B3870" t="s">
        <v>3124</v>
      </c>
      <c r="C3870" s="20">
        <v>2634</v>
      </c>
      <c r="D3870" t="s">
        <v>7442</v>
      </c>
      <c r="E3870" s="10" t="s">
        <v>4241</v>
      </c>
      <c r="F3870" s="10" t="s">
        <v>12017</v>
      </c>
    </row>
    <row r="3871" spans="1:6" x14ac:dyDescent="0.25">
      <c r="A3871" t="s">
        <v>2859</v>
      </c>
      <c r="B3871" t="s">
        <v>3124</v>
      </c>
      <c r="C3871" s="20">
        <v>4170</v>
      </c>
      <c r="D3871" t="s">
        <v>7443</v>
      </c>
      <c r="E3871" s="10" t="s">
        <v>4241</v>
      </c>
      <c r="F3871" s="10" t="s">
        <v>12018</v>
      </c>
    </row>
    <row r="3872" spans="1:6" x14ac:dyDescent="0.25">
      <c r="A3872" t="s">
        <v>2860</v>
      </c>
      <c r="B3872" t="s">
        <v>3124</v>
      </c>
      <c r="C3872" s="20">
        <v>784</v>
      </c>
      <c r="D3872" t="s">
        <v>7444</v>
      </c>
      <c r="E3872" s="10" t="s">
        <v>4241</v>
      </c>
      <c r="F3872" s="10" t="s">
        <v>12019</v>
      </c>
    </row>
    <row r="3873" spans="1:6" x14ac:dyDescent="0.25">
      <c r="A3873" t="s">
        <v>2861</v>
      </c>
      <c r="B3873" t="s">
        <v>3124</v>
      </c>
      <c r="C3873" s="20">
        <v>1235</v>
      </c>
      <c r="D3873" t="s">
        <v>5432</v>
      </c>
      <c r="E3873" s="10" t="s">
        <v>4241</v>
      </c>
      <c r="F3873" s="10" t="s">
        <v>12020</v>
      </c>
    </row>
    <row r="3874" spans="1:6" x14ac:dyDescent="0.25">
      <c r="A3874" t="s">
        <v>2862</v>
      </c>
      <c r="B3874" t="s">
        <v>3124</v>
      </c>
      <c r="C3874" s="20">
        <v>1106</v>
      </c>
      <c r="D3874" t="s">
        <v>7445</v>
      </c>
      <c r="E3874" s="10" t="s">
        <v>4241</v>
      </c>
      <c r="F3874" s="10" t="s">
        <v>12021</v>
      </c>
    </row>
    <row r="3875" spans="1:6" x14ac:dyDescent="0.25">
      <c r="A3875" t="s">
        <v>2863</v>
      </c>
      <c r="B3875" t="s">
        <v>3124</v>
      </c>
      <c r="C3875" s="20">
        <v>203</v>
      </c>
      <c r="D3875" t="s">
        <v>7446</v>
      </c>
      <c r="E3875" s="10" t="s">
        <v>4241</v>
      </c>
      <c r="F3875" s="10" t="s">
        <v>12022</v>
      </c>
    </row>
    <row r="3876" spans="1:6" x14ac:dyDescent="0.25">
      <c r="A3876" t="s">
        <v>2864</v>
      </c>
      <c r="B3876" t="s">
        <v>3123</v>
      </c>
      <c r="C3876" s="20">
        <v>9503</v>
      </c>
      <c r="D3876" t="s">
        <v>7447</v>
      </c>
      <c r="E3876" s="10" t="s">
        <v>8902</v>
      </c>
      <c r="F3876" s="10" t="s">
        <v>12023</v>
      </c>
    </row>
    <row r="3877" spans="1:6" x14ac:dyDescent="0.25">
      <c r="A3877" t="s">
        <v>2865</v>
      </c>
      <c r="B3877" t="s">
        <v>3124</v>
      </c>
      <c r="C3877" s="20">
        <v>973</v>
      </c>
      <c r="D3877" t="s">
        <v>5510</v>
      </c>
      <c r="E3877" s="10" t="s">
        <v>4241</v>
      </c>
      <c r="F3877" s="10" t="s">
        <v>12024</v>
      </c>
    </row>
    <row r="3878" spans="1:6" x14ac:dyDescent="0.25">
      <c r="A3878" t="s">
        <v>2866</v>
      </c>
      <c r="B3878" t="s">
        <v>3124</v>
      </c>
      <c r="C3878" s="20">
        <v>1488</v>
      </c>
      <c r="D3878" t="s">
        <v>4525</v>
      </c>
      <c r="E3878" s="10" t="s">
        <v>4241</v>
      </c>
      <c r="F3878" s="10" t="s">
        <v>12025</v>
      </c>
    </row>
    <row r="3879" spans="1:6" x14ac:dyDescent="0.25">
      <c r="A3879" t="s">
        <v>2867</v>
      </c>
      <c r="B3879" t="s">
        <v>3123</v>
      </c>
      <c r="C3879" s="20">
        <v>9951</v>
      </c>
      <c r="D3879" t="s">
        <v>5904</v>
      </c>
      <c r="E3879" s="10" t="s">
        <v>8903</v>
      </c>
      <c r="F3879" s="10" t="s">
        <v>12026</v>
      </c>
    </row>
    <row r="3880" spans="1:6" x14ac:dyDescent="0.25">
      <c r="A3880" t="s">
        <v>2868</v>
      </c>
      <c r="B3880" t="s">
        <v>3123</v>
      </c>
      <c r="C3880" s="20">
        <v>941</v>
      </c>
      <c r="D3880" t="s">
        <v>7448</v>
      </c>
      <c r="E3880" s="10" t="s">
        <v>4241</v>
      </c>
      <c r="F3880" s="10" t="s">
        <v>5356</v>
      </c>
    </row>
    <row r="3881" spans="1:6" x14ac:dyDescent="0.25">
      <c r="A3881" t="s">
        <v>2869</v>
      </c>
      <c r="B3881" t="s">
        <v>3124</v>
      </c>
      <c r="C3881" s="20">
        <v>1418</v>
      </c>
      <c r="D3881" t="s">
        <v>7449</v>
      </c>
      <c r="E3881" s="10" t="s">
        <v>4241</v>
      </c>
      <c r="F3881" s="10" t="s">
        <v>12027</v>
      </c>
    </row>
    <row r="3882" spans="1:6" x14ac:dyDescent="0.25">
      <c r="A3882" t="s">
        <v>2870</v>
      </c>
      <c r="B3882" t="s">
        <v>3124</v>
      </c>
      <c r="C3882" s="20">
        <v>487</v>
      </c>
      <c r="D3882" t="s">
        <v>5913</v>
      </c>
      <c r="E3882" s="10" t="s">
        <v>4241</v>
      </c>
      <c r="F3882" s="10" t="s">
        <v>12028</v>
      </c>
    </row>
    <row r="3883" spans="1:6" x14ac:dyDescent="0.25">
      <c r="A3883" t="s">
        <v>2871</v>
      </c>
      <c r="B3883" t="s">
        <v>3124</v>
      </c>
      <c r="C3883" s="20">
        <v>2200</v>
      </c>
      <c r="D3883" t="s">
        <v>7450</v>
      </c>
      <c r="E3883" s="10" t="s">
        <v>4241</v>
      </c>
      <c r="F3883" s="10" t="s">
        <v>12029</v>
      </c>
    </row>
    <row r="3884" spans="1:6" x14ac:dyDescent="0.25">
      <c r="A3884" t="s">
        <v>2872</v>
      </c>
      <c r="B3884" t="s">
        <v>3123</v>
      </c>
      <c r="C3884" s="20">
        <v>457</v>
      </c>
      <c r="D3884" t="s">
        <v>7451</v>
      </c>
      <c r="E3884" s="10" t="s">
        <v>8773</v>
      </c>
      <c r="F3884" s="10" t="s">
        <v>12030</v>
      </c>
    </row>
    <row r="3885" spans="1:6" x14ac:dyDescent="0.25">
      <c r="A3885" t="s">
        <v>2873</v>
      </c>
      <c r="B3885" t="s">
        <v>3124</v>
      </c>
      <c r="C3885" s="20">
        <v>62</v>
      </c>
      <c r="D3885" t="s">
        <v>7452</v>
      </c>
      <c r="E3885" s="10" t="s">
        <v>4241</v>
      </c>
      <c r="F3885" s="10" t="s">
        <v>12031</v>
      </c>
    </row>
    <row r="3886" spans="1:6" x14ac:dyDescent="0.25">
      <c r="A3886" t="s">
        <v>3879</v>
      </c>
      <c r="B3886" t="s">
        <v>3123</v>
      </c>
      <c r="C3886" s="20">
        <v>738</v>
      </c>
      <c r="D3886" t="s">
        <v>7453</v>
      </c>
      <c r="E3886" s="10" t="s">
        <v>8904</v>
      </c>
      <c r="F3886" s="10" t="s">
        <v>12032</v>
      </c>
    </row>
    <row r="3887" spans="1:6" x14ac:dyDescent="0.25">
      <c r="A3887" t="s">
        <v>3880</v>
      </c>
      <c r="B3887" t="s">
        <v>3123</v>
      </c>
      <c r="C3887" s="20">
        <v>126</v>
      </c>
      <c r="D3887" t="s">
        <v>7401</v>
      </c>
      <c r="E3887" s="10" t="s">
        <v>4241</v>
      </c>
      <c r="F3887" s="10" t="s">
        <v>12033</v>
      </c>
    </row>
    <row r="3888" spans="1:6" x14ac:dyDescent="0.25">
      <c r="A3888" t="s">
        <v>2874</v>
      </c>
      <c r="B3888" t="s">
        <v>3124</v>
      </c>
      <c r="C3888" s="20">
        <v>1119</v>
      </c>
      <c r="D3888" t="s">
        <v>7454</v>
      </c>
      <c r="E3888" s="10" t="s">
        <v>4241</v>
      </c>
      <c r="F3888" s="10" t="s">
        <v>12034</v>
      </c>
    </row>
    <row r="3889" spans="1:6" x14ac:dyDescent="0.25">
      <c r="A3889" t="s">
        <v>2875</v>
      </c>
      <c r="B3889" t="s">
        <v>3124</v>
      </c>
      <c r="C3889" s="20">
        <v>11701</v>
      </c>
      <c r="D3889" t="s">
        <v>7455</v>
      </c>
      <c r="E3889" s="10" t="s">
        <v>4241</v>
      </c>
      <c r="F3889" s="10" t="s">
        <v>8692</v>
      </c>
    </row>
    <row r="3890" spans="1:6" x14ac:dyDescent="0.25">
      <c r="A3890" t="s">
        <v>2876</v>
      </c>
      <c r="B3890" t="s">
        <v>3124</v>
      </c>
      <c r="C3890" s="20">
        <v>670</v>
      </c>
      <c r="D3890" t="s">
        <v>7456</v>
      </c>
      <c r="E3890" s="10" t="s">
        <v>4241</v>
      </c>
      <c r="F3890" s="10" t="s">
        <v>12035</v>
      </c>
    </row>
    <row r="3891" spans="1:6" x14ac:dyDescent="0.25">
      <c r="A3891" t="s">
        <v>2877</v>
      </c>
      <c r="B3891" t="s">
        <v>3123</v>
      </c>
      <c r="C3891" s="20">
        <v>1432</v>
      </c>
      <c r="D3891" t="s">
        <v>7457</v>
      </c>
      <c r="E3891" s="10" t="s">
        <v>8905</v>
      </c>
      <c r="F3891" s="10" t="s">
        <v>12036</v>
      </c>
    </row>
    <row r="3892" spans="1:6" x14ac:dyDescent="0.25">
      <c r="A3892" t="s">
        <v>3881</v>
      </c>
      <c r="B3892" t="s">
        <v>3123</v>
      </c>
      <c r="C3892" s="20">
        <v>183</v>
      </c>
      <c r="D3892" t="s">
        <v>7458</v>
      </c>
      <c r="E3892" s="10" t="s">
        <v>8906</v>
      </c>
      <c r="F3892" s="10" t="s">
        <v>12037</v>
      </c>
    </row>
    <row r="3893" spans="1:6" x14ac:dyDescent="0.25">
      <c r="A3893" t="s">
        <v>4211</v>
      </c>
      <c r="B3893" t="s">
        <v>3124</v>
      </c>
      <c r="C3893" s="20"/>
      <c r="D3893" t="s">
        <v>12104</v>
      </c>
      <c r="E3893" s="10" t="s">
        <v>12104</v>
      </c>
      <c r="F3893" s="10" t="s">
        <v>12104</v>
      </c>
    </row>
    <row r="3894" spans="1:6" x14ac:dyDescent="0.25">
      <c r="A3894" t="s">
        <v>3882</v>
      </c>
      <c r="B3894" t="s">
        <v>3123</v>
      </c>
      <c r="C3894" s="20">
        <v>8</v>
      </c>
      <c r="D3894" t="s">
        <v>7459</v>
      </c>
      <c r="E3894" s="10" t="s">
        <v>8907</v>
      </c>
      <c r="F3894" s="10" t="s">
        <v>12038</v>
      </c>
    </row>
    <row r="3895" spans="1:6" x14ac:dyDescent="0.25">
      <c r="A3895" t="s">
        <v>2878</v>
      </c>
      <c r="B3895" t="s">
        <v>3123</v>
      </c>
      <c r="C3895" s="20">
        <v>1348</v>
      </c>
      <c r="D3895" t="s">
        <v>7460</v>
      </c>
      <c r="E3895" s="10" t="s">
        <v>8908</v>
      </c>
      <c r="F3895" s="10" t="s">
        <v>12039</v>
      </c>
    </row>
    <row r="3896" spans="1:6" x14ac:dyDescent="0.25">
      <c r="A3896" t="s">
        <v>2879</v>
      </c>
      <c r="B3896" t="s">
        <v>3124</v>
      </c>
      <c r="C3896" s="20">
        <v>62</v>
      </c>
      <c r="D3896" t="s">
        <v>7461</v>
      </c>
      <c r="E3896" s="10" t="s">
        <v>4241</v>
      </c>
      <c r="F3896" s="10" t="s">
        <v>12040</v>
      </c>
    </row>
    <row r="3897" spans="1:6" x14ac:dyDescent="0.25">
      <c r="A3897" t="s">
        <v>2880</v>
      </c>
      <c r="B3897" t="s">
        <v>3124</v>
      </c>
      <c r="C3897" s="20">
        <v>3215</v>
      </c>
      <c r="D3897" t="s">
        <v>6707</v>
      </c>
      <c r="E3897" s="10" t="s">
        <v>4241</v>
      </c>
      <c r="F3897" s="10" t="s">
        <v>12041</v>
      </c>
    </row>
    <row r="3898" spans="1:6" x14ac:dyDescent="0.25">
      <c r="A3898" t="s">
        <v>2881</v>
      </c>
      <c r="B3898" t="s">
        <v>3123</v>
      </c>
      <c r="C3898" s="20">
        <v>7828</v>
      </c>
      <c r="D3898" t="s">
        <v>7462</v>
      </c>
      <c r="E3898" s="10" t="s">
        <v>8909</v>
      </c>
      <c r="F3898" s="10" t="s">
        <v>12042</v>
      </c>
    </row>
    <row r="3899" spans="1:6" x14ac:dyDescent="0.25">
      <c r="A3899" t="s">
        <v>2882</v>
      </c>
      <c r="B3899" t="s">
        <v>3123</v>
      </c>
      <c r="C3899" s="20">
        <v>4775</v>
      </c>
      <c r="D3899" t="s">
        <v>7463</v>
      </c>
      <c r="E3899" s="10" t="s">
        <v>5554</v>
      </c>
      <c r="F3899" s="10" t="s">
        <v>12043</v>
      </c>
    </row>
    <row r="3900" spans="1:6" x14ac:dyDescent="0.25">
      <c r="A3900" t="s">
        <v>2883</v>
      </c>
      <c r="B3900" t="s">
        <v>3123</v>
      </c>
      <c r="C3900" s="20">
        <v>5497</v>
      </c>
      <c r="D3900" t="s">
        <v>7464</v>
      </c>
      <c r="E3900" s="10" t="s">
        <v>6558</v>
      </c>
      <c r="F3900" s="10" t="s">
        <v>12044</v>
      </c>
    </row>
    <row r="3901" spans="1:6" x14ac:dyDescent="0.25">
      <c r="A3901" t="s">
        <v>2884</v>
      </c>
      <c r="B3901" t="s">
        <v>3123</v>
      </c>
      <c r="C3901" s="20">
        <v>2470</v>
      </c>
      <c r="D3901" t="s">
        <v>7465</v>
      </c>
      <c r="E3901" s="10" t="s">
        <v>8910</v>
      </c>
      <c r="F3901" s="10" t="s">
        <v>12045</v>
      </c>
    </row>
    <row r="3902" spans="1:6" x14ac:dyDescent="0.25">
      <c r="A3902" t="s">
        <v>2885</v>
      </c>
      <c r="B3902" t="s">
        <v>3123</v>
      </c>
      <c r="C3902" s="20">
        <v>1898</v>
      </c>
      <c r="D3902" t="s">
        <v>5524</v>
      </c>
      <c r="E3902" s="10" t="s">
        <v>8911</v>
      </c>
      <c r="F3902" s="10" t="s">
        <v>12046</v>
      </c>
    </row>
    <row r="3903" spans="1:6" x14ac:dyDescent="0.25">
      <c r="A3903" t="s">
        <v>2886</v>
      </c>
      <c r="B3903" t="s">
        <v>3124</v>
      </c>
      <c r="C3903" s="20">
        <v>1264</v>
      </c>
      <c r="D3903" t="s">
        <v>6815</v>
      </c>
      <c r="E3903" s="10" t="s">
        <v>4241</v>
      </c>
      <c r="F3903" s="10" t="s">
        <v>12047</v>
      </c>
    </row>
    <row r="3904" spans="1:6" x14ac:dyDescent="0.25">
      <c r="A3904" t="s">
        <v>2887</v>
      </c>
      <c r="B3904" t="s">
        <v>3124</v>
      </c>
      <c r="C3904" s="20">
        <v>86</v>
      </c>
      <c r="D3904" t="s">
        <v>7466</v>
      </c>
      <c r="E3904" s="10" t="s">
        <v>4241</v>
      </c>
      <c r="F3904" s="10" t="s">
        <v>12048</v>
      </c>
    </row>
    <row r="3905" spans="1:6" x14ac:dyDescent="0.25">
      <c r="A3905" t="s">
        <v>3883</v>
      </c>
      <c r="B3905" t="s">
        <v>3123</v>
      </c>
      <c r="C3905" s="20">
        <v>277</v>
      </c>
      <c r="D3905" t="s">
        <v>6037</v>
      </c>
      <c r="E3905" s="10" t="s">
        <v>8912</v>
      </c>
      <c r="F3905" s="10" t="s">
        <v>12049</v>
      </c>
    </row>
    <row r="3906" spans="1:6" x14ac:dyDescent="0.25">
      <c r="A3906" t="s">
        <v>2888</v>
      </c>
      <c r="B3906" t="s">
        <v>3124</v>
      </c>
      <c r="C3906" s="20">
        <v>1974</v>
      </c>
      <c r="D3906" t="s">
        <v>7467</v>
      </c>
      <c r="E3906" s="10" t="s">
        <v>4241</v>
      </c>
      <c r="F3906" s="10" t="s">
        <v>12050</v>
      </c>
    </row>
    <row r="3907" spans="1:6" x14ac:dyDescent="0.25">
      <c r="A3907" t="s">
        <v>2889</v>
      </c>
      <c r="B3907" t="s">
        <v>3124</v>
      </c>
      <c r="C3907" s="20">
        <v>1744</v>
      </c>
      <c r="D3907" t="s">
        <v>7468</v>
      </c>
      <c r="E3907" s="10" t="s">
        <v>4241</v>
      </c>
      <c r="F3907" s="10" t="s">
        <v>12051</v>
      </c>
    </row>
    <row r="3908" spans="1:6" x14ac:dyDescent="0.25">
      <c r="A3908" t="s">
        <v>2890</v>
      </c>
      <c r="B3908" t="s">
        <v>3124</v>
      </c>
      <c r="C3908" s="20">
        <v>97</v>
      </c>
      <c r="D3908" t="s">
        <v>7469</v>
      </c>
      <c r="E3908" s="10" t="s">
        <v>4241</v>
      </c>
      <c r="F3908" s="10" t="s">
        <v>12052</v>
      </c>
    </row>
    <row r="3909" spans="1:6" x14ac:dyDescent="0.25">
      <c r="A3909" t="s">
        <v>3884</v>
      </c>
      <c r="B3909" t="s">
        <v>3124</v>
      </c>
      <c r="C3909" s="20">
        <v>36</v>
      </c>
      <c r="D3909" t="s">
        <v>7470</v>
      </c>
      <c r="E3909" s="10" t="s">
        <v>4241</v>
      </c>
      <c r="F3909" s="10" t="s">
        <v>12053</v>
      </c>
    </row>
    <row r="3910" spans="1:6" x14ac:dyDescent="0.25">
      <c r="A3910" t="s">
        <v>3885</v>
      </c>
      <c r="B3910" t="s">
        <v>3123</v>
      </c>
      <c r="C3910" s="20">
        <v>36</v>
      </c>
      <c r="D3910" t="s">
        <v>7471</v>
      </c>
      <c r="E3910" s="10" t="s">
        <v>4241</v>
      </c>
      <c r="F3910" s="10" t="s">
        <v>12054</v>
      </c>
    </row>
    <row r="3911" spans="1:6" x14ac:dyDescent="0.25">
      <c r="A3911" t="s">
        <v>2891</v>
      </c>
      <c r="B3911" t="s">
        <v>3124</v>
      </c>
      <c r="C3911" s="20">
        <v>1466</v>
      </c>
      <c r="D3911" t="s">
        <v>4846</v>
      </c>
      <c r="E3911" s="10" t="s">
        <v>4241</v>
      </c>
      <c r="F3911" s="10" t="s">
        <v>12055</v>
      </c>
    </row>
    <row r="3912" spans="1:6" x14ac:dyDescent="0.25">
      <c r="A3912" t="s">
        <v>2892</v>
      </c>
      <c r="B3912" t="s">
        <v>3123</v>
      </c>
      <c r="C3912" s="20">
        <v>1761</v>
      </c>
      <c r="D3912" t="s">
        <v>5333</v>
      </c>
      <c r="E3912" s="10" t="s">
        <v>8913</v>
      </c>
      <c r="F3912" s="10" t="s">
        <v>12056</v>
      </c>
    </row>
    <row r="3913" spans="1:6" x14ac:dyDescent="0.25">
      <c r="A3913" t="s">
        <v>2893</v>
      </c>
      <c r="B3913" t="s">
        <v>3123</v>
      </c>
      <c r="C3913" s="20">
        <v>1856</v>
      </c>
      <c r="D3913" t="s">
        <v>5409</v>
      </c>
      <c r="E3913" s="10" t="s">
        <v>8914</v>
      </c>
      <c r="F3913" s="10" t="s">
        <v>12057</v>
      </c>
    </row>
    <row r="3914" spans="1:6" x14ac:dyDescent="0.25">
      <c r="A3914" t="s">
        <v>2894</v>
      </c>
      <c r="B3914" t="s">
        <v>3124</v>
      </c>
      <c r="C3914" s="20">
        <v>6030</v>
      </c>
      <c r="D3914" t="s">
        <v>7472</v>
      </c>
      <c r="E3914" s="10" t="s">
        <v>4241</v>
      </c>
      <c r="F3914" s="10" t="s">
        <v>12058</v>
      </c>
    </row>
    <row r="3915" spans="1:6" x14ac:dyDescent="0.25">
      <c r="A3915" t="s">
        <v>2895</v>
      </c>
      <c r="B3915" t="s">
        <v>3123</v>
      </c>
      <c r="C3915" s="20">
        <v>5444</v>
      </c>
      <c r="D3915" t="s">
        <v>7473</v>
      </c>
      <c r="E3915" s="10" t="s">
        <v>7986</v>
      </c>
      <c r="F3915" s="10" t="s">
        <v>12059</v>
      </c>
    </row>
    <row r="3916" spans="1:6" x14ac:dyDescent="0.25">
      <c r="A3916" t="s">
        <v>2896</v>
      </c>
      <c r="B3916" t="s">
        <v>3124</v>
      </c>
      <c r="C3916" s="20">
        <v>576</v>
      </c>
      <c r="D3916" t="s">
        <v>7474</v>
      </c>
      <c r="E3916" s="10" t="s">
        <v>4241</v>
      </c>
      <c r="F3916" s="10" t="s">
        <v>12060</v>
      </c>
    </row>
    <row r="3917" spans="1:6" x14ac:dyDescent="0.25">
      <c r="A3917" t="s">
        <v>2897</v>
      </c>
      <c r="B3917" t="s">
        <v>3124</v>
      </c>
      <c r="C3917" s="20">
        <v>37</v>
      </c>
      <c r="D3917" t="s">
        <v>7475</v>
      </c>
      <c r="E3917" s="10" t="s">
        <v>4241</v>
      </c>
      <c r="F3917" s="10" t="s">
        <v>12061</v>
      </c>
    </row>
    <row r="3918" spans="1:6" x14ac:dyDescent="0.25">
      <c r="A3918" t="s">
        <v>2898</v>
      </c>
      <c r="B3918" t="s">
        <v>3124</v>
      </c>
      <c r="C3918" s="20">
        <v>241</v>
      </c>
      <c r="D3918" t="s">
        <v>7476</v>
      </c>
      <c r="E3918" s="10" t="s">
        <v>4241</v>
      </c>
      <c r="F3918" s="10" t="s">
        <v>12062</v>
      </c>
    </row>
    <row r="3919" spans="1:6" x14ac:dyDescent="0.25">
      <c r="A3919" t="s">
        <v>4212</v>
      </c>
      <c r="B3919" t="s">
        <v>3124</v>
      </c>
      <c r="C3919" s="20"/>
      <c r="D3919" t="s">
        <v>12104</v>
      </c>
      <c r="E3919" s="10" t="s">
        <v>12104</v>
      </c>
      <c r="F3919" s="10" t="s">
        <v>12104</v>
      </c>
    </row>
    <row r="3920" spans="1:6" x14ac:dyDescent="0.25">
      <c r="A3920" t="s">
        <v>3886</v>
      </c>
      <c r="B3920" t="s">
        <v>3124</v>
      </c>
      <c r="C3920" s="20">
        <v>22</v>
      </c>
      <c r="D3920" t="s">
        <v>7477</v>
      </c>
      <c r="E3920" s="10" t="s">
        <v>4241</v>
      </c>
      <c r="F3920" s="10" t="s">
        <v>12063</v>
      </c>
    </row>
    <row r="3921" spans="1:6" x14ac:dyDescent="0.25">
      <c r="A3921" t="s">
        <v>3887</v>
      </c>
      <c r="B3921" t="s">
        <v>3123</v>
      </c>
      <c r="C3921" s="20">
        <v>933</v>
      </c>
      <c r="D3921" t="s">
        <v>7478</v>
      </c>
      <c r="E3921" s="10" t="s">
        <v>8915</v>
      </c>
      <c r="F3921" s="10" t="s">
        <v>12064</v>
      </c>
    </row>
    <row r="3922" spans="1:6" x14ac:dyDescent="0.25">
      <c r="A3922" t="s">
        <v>2899</v>
      </c>
      <c r="B3922" t="s">
        <v>3123</v>
      </c>
      <c r="C3922" s="20">
        <v>14758</v>
      </c>
      <c r="D3922" t="s">
        <v>7479</v>
      </c>
      <c r="E3922" s="10" t="s">
        <v>8916</v>
      </c>
      <c r="F3922" s="10" t="s">
        <v>12065</v>
      </c>
    </row>
    <row r="3923" spans="1:6" x14ac:dyDescent="0.25">
      <c r="A3923" t="s">
        <v>3888</v>
      </c>
      <c r="B3923" t="s">
        <v>3124</v>
      </c>
      <c r="C3923" s="20">
        <v>698</v>
      </c>
      <c r="D3923" t="s">
        <v>7480</v>
      </c>
      <c r="E3923" s="10" t="s">
        <v>4241</v>
      </c>
      <c r="F3923" s="10" t="s">
        <v>12066</v>
      </c>
    </row>
    <row r="3924" spans="1:6" x14ac:dyDescent="0.25">
      <c r="A3924" t="s">
        <v>3889</v>
      </c>
      <c r="B3924" t="s">
        <v>3124</v>
      </c>
      <c r="C3924" s="20">
        <v>409</v>
      </c>
      <c r="D3924" t="s">
        <v>7481</v>
      </c>
      <c r="E3924" s="10" t="s">
        <v>4241</v>
      </c>
      <c r="F3924" s="10" t="s">
        <v>12067</v>
      </c>
    </row>
    <row r="3925" spans="1:6" x14ac:dyDescent="0.25">
      <c r="A3925" t="s">
        <v>3890</v>
      </c>
      <c r="B3925" t="s">
        <v>3124</v>
      </c>
      <c r="C3925" s="20">
        <v>821</v>
      </c>
      <c r="D3925" t="s">
        <v>7482</v>
      </c>
      <c r="E3925" s="10" t="s">
        <v>4241</v>
      </c>
      <c r="F3925" s="10" t="s">
        <v>12068</v>
      </c>
    </row>
    <row r="3926" spans="1:6" x14ac:dyDescent="0.25">
      <c r="A3926" t="s">
        <v>2900</v>
      </c>
      <c r="B3926" t="s">
        <v>3123</v>
      </c>
      <c r="C3926" s="20">
        <v>1781</v>
      </c>
      <c r="D3926" t="s">
        <v>7483</v>
      </c>
      <c r="E3926" s="10" t="s">
        <v>8917</v>
      </c>
      <c r="F3926" s="10" t="s">
        <v>9700</v>
      </c>
    </row>
    <row r="3927" spans="1:6" x14ac:dyDescent="0.25">
      <c r="A3927" t="s">
        <v>2901</v>
      </c>
      <c r="B3927" t="s">
        <v>3124</v>
      </c>
      <c r="C3927" s="20">
        <v>5913</v>
      </c>
      <c r="D3927" t="s">
        <v>7484</v>
      </c>
      <c r="E3927" s="10" t="s">
        <v>4241</v>
      </c>
      <c r="F3927" s="10" t="s">
        <v>12069</v>
      </c>
    </row>
    <row r="3928" spans="1:6" x14ac:dyDescent="0.25">
      <c r="A3928" t="s">
        <v>2902</v>
      </c>
      <c r="B3928" t="s">
        <v>3124</v>
      </c>
      <c r="C3928" s="20">
        <v>2896</v>
      </c>
      <c r="D3928" t="s">
        <v>7485</v>
      </c>
      <c r="E3928" s="10" t="s">
        <v>4241</v>
      </c>
      <c r="F3928" s="10" t="s">
        <v>12070</v>
      </c>
    </row>
    <row r="3929" spans="1:6" x14ac:dyDescent="0.25">
      <c r="A3929" t="s">
        <v>3891</v>
      </c>
      <c r="B3929" t="s">
        <v>3123</v>
      </c>
      <c r="C3929" s="20">
        <v>3463</v>
      </c>
      <c r="D3929" t="s">
        <v>5179</v>
      </c>
      <c r="E3929" s="10" t="s">
        <v>7968</v>
      </c>
      <c r="F3929" s="10" t="s">
        <v>7124</v>
      </c>
    </row>
    <row r="3930" spans="1:6" x14ac:dyDescent="0.25">
      <c r="A3930" t="s">
        <v>2903</v>
      </c>
      <c r="B3930" t="s">
        <v>3124</v>
      </c>
      <c r="C3930" s="20">
        <v>14518</v>
      </c>
      <c r="D3930" t="s">
        <v>7486</v>
      </c>
      <c r="E3930" s="10" t="s">
        <v>4241</v>
      </c>
      <c r="F3930" s="10" t="s">
        <v>12071</v>
      </c>
    </row>
    <row r="3931" spans="1:6" x14ac:dyDescent="0.25">
      <c r="A3931" t="s">
        <v>4213</v>
      </c>
      <c r="B3931" t="s">
        <v>3124</v>
      </c>
      <c r="C3931" s="20">
        <v>12</v>
      </c>
      <c r="D3931" t="s">
        <v>12104</v>
      </c>
      <c r="E3931" s="10" t="s">
        <v>12104</v>
      </c>
      <c r="F3931" s="10" t="s">
        <v>12104</v>
      </c>
    </row>
    <row r="3932" spans="1:6" x14ac:dyDescent="0.25">
      <c r="A3932" t="s">
        <v>2904</v>
      </c>
      <c r="B3932" t="s">
        <v>3123</v>
      </c>
      <c r="C3932" s="20">
        <v>3802</v>
      </c>
      <c r="D3932" t="s">
        <v>5610</v>
      </c>
      <c r="E3932" s="10" t="s">
        <v>8918</v>
      </c>
      <c r="F3932" s="10" t="s">
        <v>10203</v>
      </c>
    </row>
    <row r="3933" spans="1:6" x14ac:dyDescent="0.25">
      <c r="A3933" t="s">
        <v>2906</v>
      </c>
      <c r="B3933" t="s">
        <v>3124</v>
      </c>
      <c r="C3933" s="20">
        <v>35</v>
      </c>
      <c r="D3933" t="s">
        <v>7487</v>
      </c>
      <c r="E3933" s="10" t="s">
        <v>4241</v>
      </c>
      <c r="F3933" s="10" t="s">
        <v>12072</v>
      </c>
    </row>
    <row r="3934" spans="1:6" x14ac:dyDescent="0.25">
      <c r="A3934" t="s">
        <v>2907</v>
      </c>
      <c r="B3934" t="s">
        <v>3124</v>
      </c>
      <c r="C3934" s="20">
        <v>103</v>
      </c>
      <c r="D3934" t="s">
        <v>7488</v>
      </c>
      <c r="E3934" s="10" t="s">
        <v>4241</v>
      </c>
      <c r="F3934" s="10" t="s">
        <v>4574</v>
      </c>
    </row>
    <row r="3935" spans="1:6" x14ac:dyDescent="0.25">
      <c r="A3935" t="s">
        <v>2908</v>
      </c>
      <c r="B3935" t="s">
        <v>3124</v>
      </c>
      <c r="C3935" s="20">
        <v>153</v>
      </c>
      <c r="D3935" t="s">
        <v>7489</v>
      </c>
      <c r="E3935" s="10" t="s">
        <v>4241</v>
      </c>
      <c r="F3935" s="10" t="s">
        <v>12073</v>
      </c>
    </row>
    <row r="3936" spans="1:6" x14ac:dyDescent="0.25">
      <c r="A3936" t="s">
        <v>3892</v>
      </c>
      <c r="B3936" t="s">
        <v>3124</v>
      </c>
      <c r="C3936" s="20">
        <v>42</v>
      </c>
      <c r="D3936" t="s">
        <v>7490</v>
      </c>
      <c r="E3936" s="10" t="s">
        <v>4241</v>
      </c>
      <c r="F3936" s="10" t="s">
        <v>12074</v>
      </c>
    </row>
    <row r="3937" spans="1:6" x14ac:dyDescent="0.25">
      <c r="A3937" t="s">
        <v>2909</v>
      </c>
      <c r="B3937" t="s">
        <v>3124</v>
      </c>
      <c r="C3937" s="20">
        <v>109</v>
      </c>
      <c r="D3937" t="s">
        <v>7491</v>
      </c>
      <c r="E3937" s="10" t="s">
        <v>4241</v>
      </c>
      <c r="F3937" s="10" t="s">
        <v>5105</v>
      </c>
    </row>
    <row r="3938" spans="1:6" x14ac:dyDescent="0.25">
      <c r="A3938" t="s">
        <v>2910</v>
      </c>
      <c r="B3938" t="s">
        <v>3124</v>
      </c>
      <c r="C3938" s="20">
        <v>78</v>
      </c>
      <c r="D3938" t="s">
        <v>4619</v>
      </c>
      <c r="E3938" s="10" t="s">
        <v>4241</v>
      </c>
      <c r="F3938" s="10" t="s">
        <v>12075</v>
      </c>
    </row>
    <row r="3939" spans="1:6" x14ac:dyDescent="0.25">
      <c r="A3939" t="s">
        <v>3893</v>
      </c>
      <c r="B3939" t="s">
        <v>3124</v>
      </c>
      <c r="C3939" s="20">
        <v>83</v>
      </c>
      <c r="D3939" t="s">
        <v>7492</v>
      </c>
      <c r="E3939" s="10" t="s">
        <v>4241</v>
      </c>
      <c r="F3939" s="10" t="s">
        <v>12076</v>
      </c>
    </row>
    <row r="3940" spans="1:6" x14ac:dyDescent="0.25">
      <c r="A3940" t="s">
        <v>2912</v>
      </c>
      <c r="B3940" t="s">
        <v>3124</v>
      </c>
      <c r="C3940" s="20">
        <v>25</v>
      </c>
      <c r="D3940" t="s">
        <v>7493</v>
      </c>
      <c r="E3940" s="10" t="s">
        <v>4241</v>
      </c>
      <c r="F3940" s="10" t="s">
        <v>12077</v>
      </c>
    </row>
    <row r="3941" spans="1:6" x14ac:dyDescent="0.25">
      <c r="A3941" t="s">
        <v>2911</v>
      </c>
      <c r="B3941" t="s">
        <v>3124</v>
      </c>
      <c r="C3941" s="20">
        <v>76</v>
      </c>
      <c r="D3941" t="s">
        <v>7494</v>
      </c>
      <c r="E3941" s="10" t="s">
        <v>4241</v>
      </c>
      <c r="F3941" s="10" t="s">
        <v>12078</v>
      </c>
    </row>
    <row r="3942" spans="1:6" x14ac:dyDescent="0.25">
      <c r="A3942" t="s">
        <v>2913</v>
      </c>
      <c r="B3942" t="s">
        <v>3124</v>
      </c>
      <c r="C3942" s="20">
        <v>135</v>
      </c>
      <c r="D3942" t="s">
        <v>7495</v>
      </c>
      <c r="E3942" s="10" t="s">
        <v>4241</v>
      </c>
      <c r="F3942" s="10" t="s">
        <v>6439</v>
      </c>
    </row>
    <row r="3943" spans="1:6" x14ac:dyDescent="0.25">
      <c r="A3943" t="s">
        <v>2918</v>
      </c>
      <c r="B3943" t="s">
        <v>3124</v>
      </c>
      <c r="C3943" s="20">
        <v>234</v>
      </c>
      <c r="D3943" t="s">
        <v>7496</v>
      </c>
      <c r="E3943" s="10" t="s">
        <v>4241</v>
      </c>
      <c r="F3943" s="10" t="s">
        <v>12079</v>
      </c>
    </row>
    <row r="3944" spans="1:6" x14ac:dyDescent="0.25">
      <c r="A3944" t="s">
        <v>2919</v>
      </c>
      <c r="B3944" t="s">
        <v>3124</v>
      </c>
      <c r="C3944" s="20">
        <v>89</v>
      </c>
      <c r="D3944" t="s">
        <v>7497</v>
      </c>
      <c r="E3944" s="10" t="s">
        <v>4241</v>
      </c>
      <c r="F3944" s="10" t="s">
        <v>12080</v>
      </c>
    </row>
    <row r="3945" spans="1:6" x14ac:dyDescent="0.25">
      <c r="A3945" t="s">
        <v>2920</v>
      </c>
      <c r="B3945" t="s">
        <v>3124</v>
      </c>
      <c r="C3945" s="20">
        <v>171</v>
      </c>
      <c r="D3945" t="s">
        <v>7498</v>
      </c>
      <c r="E3945" s="10" t="s">
        <v>4241</v>
      </c>
      <c r="F3945" s="10" t="s">
        <v>12081</v>
      </c>
    </row>
    <row r="3946" spans="1:6" x14ac:dyDescent="0.25">
      <c r="A3946" t="s">
        <v>3894</v>
      </c>
      <c r="B3946" t="s">
        <v>3124</v>
      </c>
      <c r="C3946" s="20">
        <v>83</v>
      </c>
      <c r="D3946" t="s">
        <v>7499</v>
      </c>
      <c r="E3946" s="10" t="s">
        <v>4241</v>
      </c>
      <c r="F3946" s="10" t="s">
        <v>12082</v>
      </c>
    </row>
    <row r="3947" spans="1:6" x14ac:dyDescent="0.25">
      <c r="A3947" t="s">
        <v>2921</v>
      </c>
      <c r="B3947" t="s">
        <v>3124</v>
      </c>
      <c r="C3947" s="20">
        <v>234</v>
      </c>
      <c r="D3947" t="s">
        <v>7500</v>
      </c>
      <c r="E3947" s="10" t="s">
        <v>4241</v>
      </c>
      <c r="F3947" s="10" t="s">
        <v>12030</v>
      </c>
    </row>
    <row r="3948" spans="1:6" x14ac:dyDescent="0.25">
      <c r="A3948" t="s">
        <v>2922</v>
      </c>
      <c r="B3948" t="s">
        <v>3124</v>
      </c>
      <c r="C3948" s="20">
        <v>5614</v>
      </c>
      <c r="D3948" t="s">
        <v>7501</v>
      </c>
      <c r="E3948" s="10" t="s">
        <v>8187</v>
      </c>
      <c r="F3948" s="10" t="s">
        <v>12083</v>
      </c>
    </row>
    <row r="3949" spans="1:6" x14ac:dyDescent="0.25">
      <c r="A3949" t="s">
        <v>2923</v>
      </c>
      <c r="B3949" t="s">
        <v>3124</v>
      </c>
      <c r="C3949" s="20">
        <v>74</v>
      </c>
      <c r="D3949" t="s">
        <v>6665</v>
      </c>
      <c r="E3949" s="10" t="s">
        <v>4241</v>
      </c>
      <c r="F3949" s="10" t="s">
        <v>12084</v>
      </c>
    </row>
    <row r="3950" spans="1:6" x14ac:dyDescent="0.25">
      <c r="A3950" t="s">
        <v>3895</v>
      </c>
      <c r="B3950" t="s">
        <v>3124</v>
      </c>
      <c r="C3950" s="20">
        <v>51</v>
      </c>
      <c r="D3950" t="s">
        <v>7502</v>
      </c>
      <c r="E3950" s="10" t="s">
        <v>4241</v>
      </c>
      <c r="F3950" s="10" t="s">
        <v>12085</v>
      </c>
    </row>
    <row r="3951" spans="1:6" x14ac:dyDescent="0.25">
      <c r="A3951" t="s">
        <v>2905</v>
      </c>
      <c r="B3951" t="s">
        <v>3124</v>
      </c>
      <c r="C3951" s="20">
        <v>34</v>
      </c>
      <c r="D3951" t="s">
        <v>7503</v>
      </c>
      <c r="E3951" s="10" t="s">
        <v>4241</v>
      </c>
      <c r="F3951" s="10" t="s">
        <v>5057</v>
      </c>
    </row>
    <row r="3952" spans="1:6" x14ac:dyDescent="0.25">
      <c r="A3952" t="s">
        <v>2914</v>
      </c>
      <c r="B3952" t="s">
        <v>3124</v>
      </c>
      <c r="C3952" s="20">
        <v>48</v>
      </c>
      <c r="D3952" t="s">
        <v>7504</v>
      </c>
      <c r="E3952" s="10" t="s">
        <v>4241</v>
      </c>
      <c r="F3952" s="10" t="s">
        <v>12086</v>
      </c>
    </row>
    <row r="3953" spans="1:6" x14ac:dyDescent="0.25">
      <c r="A3953" t="s">
        <v>2915</v>
      </c>
      <c r="B3953" t="s">
        <v>3124</v>
      </c>
      <c r="C3953" s="20">
        <v>428</v>
      </c>
      <c r="D3953" t="s">
        <v>7505</v>
      </c>
      <c r="E3953" s="10" t="s">
        <v>4241</v>
      </c>
      <c r="F3953" s="10" t="s">
        <v>10962</v>
      </c>
    </row>
    <row r="3954" spans="1:6" x14ac:dyDescent="0.25">
      <c r="A3954" t="s">
        <v>2916</v>
      </c>
      <c r="B3954" t="s">
        <v>3124</v>
      </c>
      <c r="C3954" s="20">
        <v>251</v>
      </c>
      <c r="D3954" t="s">
        <v>7506</v>
      </c>
      <c r="E3954" s="10" t="s">
        <v>4241</v>
      </c>
      <c r="F3954" s="10" t="s">
        <v>12087</v>
      </c>
    </row>
    <row r="3955" spans="1:6" x14ac:dyDescent="0.25">
      <c r="A3955" t="s">
        <v>2917</v>
      </c>
      <c r="B3955" t="s">
        <v>3124</v>
      </c>
      <c r="C3955" s="20">
        <v>117</v>
      </c>
      <c r="D3955" t="s">
        <v>5917</v>
      </c>
      <c r="E3955" s="10" t="s">
        <v>4241</v>
      </c>
      <c r="F3955" s="10" t="s">
        <v>12088</v>
      </c>
    </row>
    <row r="3956" spans="1:6" x14ac:dyDescent="0.25">
      <c r="A3956" t="s">
        <v>2924</v>
      </c>
      <c r="B3956" t="s">
        <v>3124</v>
      </c>
      <c r="C3956" s="20">
        <v>32</v>
      </c>
      <c r="D3956" t="s">
        <v>7507</v>
      </c>
      <c r="E3956" s="10" t="s">
        <v>4241</v>
      </c>
      <c r="F3956" s="10" t="s">
        <v>12089</v>
      </c>
    </row>
    <row r="3957" spans="1:6" x14ac:dyDescent="0.25">
      <c r="A3957" t="s">
        <v>2925</v>
      </c>
      <c r="B3957" t="s">
        <v>3124</v>
      </c>
      <c r="C3957" s="20">
        <v>66</v>
      </c>
      <c r="D3957" t="s">
        <v>7508</v>
      </c>
      <c r="E3957" s="10" t="s">
        <v>4241</v>
      </c>
      <c r="F3957" s="10" t="s">
        <v>12090</v>
      </c>
    </row>
    <row r="3958" spans="1:6" x14ac:dyDescent="0.25">
      <c r="A3958" t="s">
        <v>3896</v>
      </c>
      <c r="B3958" t="s">
        <v>3124</v>
      </c>
      <c r="C3958" s="20">
        <v>109</v>
      </c>
      <c r="D3958" t="s">
        <v>7509</v>
      </c>
      <c r="E3958" s="10" t="s">
        <v>4241</v>
      </c>
      <c r="F3958" s="10" t="s">
        <v>12091</v>
      </c>
    </row>
    <row r="3959" spans="1:6" x14ac:dyDescent="0.25">
      <c r="A3959" t="s">
        <v>2926</v>
      </c>
      <c r="B3959" t="s">
        <v>3124</v>
      </c>
      <c r="C3959" s="20">
        <v>155</v>
      </c>
      <c r="D3959" t="s">
        <v>7510</v>
      </c>
      <c r="E3959" s="10" t="s">
        <v>4241</v>
      </c>
      <c r="F3959" s="10" t="s">
        <v>12092</v>
      </c>
    </row>
    <row r="3960" spans="1:6" x14ac:dyDescent="0.25">
      <c r="A3960" t="s">
        <v>2927</v>
      </c>
      <c r="B3960" t="s">
        <v>3124</v>
      </c>
      <c r="C3960" s="20">
        <v>35</v>
      </c>
      <c r="D3960" t="s">
        <v>7511</v>
      </c>
      <c r="E3960" s="10" t="s">
        <v>4241</v>
      </c>
      <c r="F3960" s="10" t="s">
        <v>12093</v>
      </c>
    </row>
    <row r="3961" spans="1:6" x14ac:dyDescent="0.25">
      <c r="A3961" t="s">
        <v>2928</v>
      </c>
      <c r="B3961" t="s">
        <v>3124</v>
      </c>
      <c r="C3961" s="20">
        <v>61</v>
      </c>
      <c r="D3961" t="s">
        <v>7512</v>
      </c>
      <c r="E3961" s="10" t="s">
        <v>4241</v>
      </c>
      <c r="F3961" s="10" t="s">
        <v>12094</v>
      </c>
    </row>
    <row r="3962" spans="1:6" x14ac:dyDescent="0.25">
      <c r="A3962" t="s">
        <v>2929</v>
      </c>
      <c r="B3962" t="s">
        <v>3124</v>
      </c>
      <c r="C3962" s="20">
        <v>779</v>
      </c>
      <c r="D3962" t="s">
        <v>7155</v>
      </c>
      <c r="E3962" s="10" t="s">
        <v>4241</v>
      </c>
      <c r="F3962" s="10" t="s">
        <v>12095</v>
      </c>
    </row>
    <row r="3963" spans="1:6" x14ac:dyDescent="0.25">
      <c r="A3963" t="s">
        <v>2930</v>
      </c>
      <c r="B3963" t="s">
        <v>3124</v>
      </c>
      <c r="C3963" s="20">
        <v>243</v>
      </c>
      <c r="D3963" t="s">
        <v>7513</v>
      </c>
      <c r="E3963" s="10" t="s">
        <v>4241</v>
      </c>
      <c r="F3963" s="10" t="s">
        <v>12096</v>
      </c>
    </row>
    <row r="3964" spans="1:6" x14ac:dyDescent="0.25">
      <c r="A3964" t="s">
        <v>2931</v>
      </c>
      <c r="B3964" t="s">
        <v>3124</v>
      </c>
      <c r="C3964" s="20">
        <v>393</v>
      </c>
      <c r="D3964" t="s">
        <v>7514</v>
      </c>
      <c r="E3964" s="10" t="s">
        <v>4241</v>
      </c>
      <c r="F3964" s="10" t="s">
        <v>12097</v>
      </c>
    </row>
    <row r="3965" spans="1:6" x14ac:dyDescent="0.25">
      <c r="A3965" t="s">
        <v>2932</v>
      </c>
      <c r="B3965" t="s">
        <v>3124</v>
      </c>
      <c r="C3965" s="20">
        <v>390</v>
      </c>
      <c r="D3965" t="s">
        <v>7365</v>
      </c>
      <c r="E3965" s="10" t="s">
        <v>4241</v>
      </c>
      <c r="F3965" s="10" t="s">
        <v>12098</v>
      </c>
    </row>
    <row r="3966" spans="1:6" x14ac:dyDescent="0.25">
      <c r="A3966" t="s">
        <v>3897</v>
      </c>
      <c r="B3966" t="s">
        <v>3124</v>
      </c>
      <c r="C3966" s="20">
        <v>4605</v>
      </c>
      <c r="D3966" t="s">
        <v>5539</v>
      </c>
      <c r="E3966" s="10" t="s">
        <v>4241</v>
      </c>
      <c r="F3966" s="10" t="s">
        <v>12099</v>
      </c>
    </row>
    <row r="3967" spans="1:6" x14ac:dyDescent="0.25">
      <c r="A3967" t="s">
        <v>2933</v>
      </c>
      <c r="B3967" t="s">
        <v>3123</v>
      </c>
      <c r="C3967" s="20">
        <v>911</v>
      </c>
      <c r="D3967" t="s">
        <v>7515</v>
      </c>
      <c r="E3967" s="10" t="s">
        <v>6221</v>
      </c>
      <c r="F3967" s="10" t="s">
        <v>7855</v>
      </c>
    </row>
    <row r="3968" spans="1:6" x14ac:dyDescent="0.25">
      <c r="A3968" t="s">
        <v>3898</v>
      </c>
      <c r="B3968" t="s">
        <v>3123</v>
      </c>
      <c r="C3968" s="20">
        <v>459</v>
      </c>
      <c r="D3968" t="s">
        <v>7516</v>
      </c>
      <c r="E3968" s="10" t="s">
        <v>8919</v>
      </c>
      <c r="F3968" s="10" t="s">
        <v>12100</v>
      </c>
    </row>
    <row r="3969" spans="1:6" x14ac:dyDescent="0.25">
      <c r="A3969" t="s">
        <v>2934</v>
      </c>
      <c r="B3969" t="s">
        <v>3123</v>
      </c>
      <c r="C3969" s="20">
        <v>3457</v>
      </c>
      <c r="D3969" t="s">
        <v>7517</v>
      </c>
      <c r="E3969" s="10" t="s">
        <v>8920</v>
      </c>
      <c r="F3969" s="10" t="s">
        <v>12101</v>
      </c>
    </row>
    <row r="3970" spans="1:6" x14ac:dyDescent="0.25">
      <c r="A3970" t="s">
        <v>4214</v>
      </c>
      <c r="B3970" t="s">
        <v>3123</v>
      </c>
      <c r="C3970" s="20"/>
      <c r="D3970" t="s">
        <v>12104</v>
      </c>
      <c r="E3970" s="10" t="s">
        <v>12104</v>
      </c>
      <c r="F3970" s="10" t="s">
        <v>12104</v>
      </c>
    </row>
    <row r="3971" spans="1:6" x14ac:dyDescent="0.25">
      <c r="A3971" t="s">
        <v>2935</v>
      </c>
      <c r="B3971" t="s">
        <v>3124</v>
      </c>
      <c r="C3971" s="20">
        <v>1146</v>
      </c>
      <c r="D3971" t="s">
        <v>7518</v>
      </c>
      <c r="E3971" s="10" t="s">
        <v>4241</v>
      </c>
      <c r="F3971" s="10" t="s">
        <v>12102</v>
      </c>
    </row>
    <row r="3972" spans="1:6" x14ac:dyDescent="0.25">
      <c r="A3972" t="s">
        <v>2936</v>
      </c>
      <c r="B3972" t="s">
        <v>3123</v>
      </c>
      <c r="C3972" s="20">
        <v>10702</v>
      </c>
      <c r="D3972" t="s">
        <v>7519</v>
      </c>
      <c r="E3972" s="10" t="s">
        <v>8921</v>
      </c>
      <c r="F3972" s="10" t="s">
        <v>10016</v>
      </c>
    </row>
    <row r="3973" spans="1:6" x14ac:dyDescent="0.25">
      <c r="A3973" t="s">
        <v>2937</v>
      </c>
      <c r="B3973" t="s">
        <v>3123</v>
      </c>
      <c r="C3973" s="20">
        <v>4628</v>
      </c>
      <c r="D3973" t="s">
        <v>7520</v>
      </c>
      <c r="E3973" s="10" t="s">
        <v>8922</v>
      </c>
      <c r="F3973" s="10" t="s">
        <v>12103</v>
      </c>
    </row>
    <row r="3974" spans="1:6" x14ac:dyDescent="0.25">
      <c r="A3974" t="s">
        <v>2938</v>
      </c>
      <c r="B3974" t="s">
        <v>3123</v>
      </c>
      <c r="C3974" s="20">
        <v>1641</v>
      </c>
      <c r="D3974" t="s">
        <v>4765</v>
      </c>
      <c r="E3974" s="10" t="s">
        <v>8923</v>
      </c>
      <c r="F3974" s="10" t="s">
        <v>9804</v>
      </c>
    </row>
    <row r="3975" spans="1:6" x14ac:dyDescent="0.25">
      <c r="A3975" t="s">
        <v>3899</v>
      </c>
      <c r="B3975" t="s">
        <v>3124</v>
      </c>
      <c r="C3975" s="20">
        <v>102</v>
      </c>
      <c r="D3975" t="s">
        <v>7521</v>
      </c>
      <c r="E3975" s="10" t="s">
        <v>4241</v>
      </c>
      <c r="F3975" s="10" t="s">
        <v>9813</v>
      </c>
    </row>
    <row r="3976" spans="1:6" x14ac:dyDescent="0.25">
      <c r="A3976" t="s">
        <v>4215</v>
      </c>
      <c r="B3976" t="s">
        <v>3124</v>
      </c>
      <c r="C3976" s="20"/>
      <c r="D3976" t="s">
        <v>12104</v>
      </c>
      <c r="E3976" s="10" t="s">
        <v>12104</v>
      </c>
      <c r="F3976" s="10" t="s">
        <v>12104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H98"/>
  <sheetViews>
    <sheetView zoomScale="70" zoomScaleNormal="70" workbookViewId="0">
      <selection sqref="A1:G1"/>
    </sheetView>
  </sheetViews>
  <sheetFormatPr defaultColWidth="9.140625" defaultRowHeight="15" x14ac:dyDescent="0.25"/>
  <cols>
    <col min="1" max="1" width="80.7109375" style="29" customWidth="1"/>
    <col min="2" max="2" width="5.7109375" style="14" customWidth="1"/>
    <col min="3" max="3" width="80.7109375" style="14" customWidth="1"/>
    <col min="4" max="4" width="5.7109375" style="14" customWidth="1"/>
    <col min="5" max="5" width="80.7109375" style="14" customWidth="1"/>
    <col min="6" max="6" width="5.7109375" style="14" customWidth="1"/>
    <col min="7" max="7" width="120.7109375" style="14" customWidth="1"/>
    <col min="8" max="8" width="16.85546875" style="14" bestFit="1" customWidth="1"/>
    <col min="9" max="16384" width="9.140625" style="14"/>
  </cols>
  <sheetData>
    <row r="1" spans="1:8" s="47" customFormat="1" ht="60" customHeight="1" thickBot="1" x14ac:dyDescent="0.7">
      <c r="A1" s="177" t="s">
        <v>3129</v>
      </c>
      <c r="B1" s="178"/>
      <c r="C1" s="178"/>
      <c r="D1" s="178"/>
      <c r="E1" s="178"/>
      <c r="F1" s="178"/>
      <c r="G1" s="179"/>
    </row>
    <row r="2" spans="1:8" s="47" customFormat="1" ht="24.95" customHeight="1" thickBot="1" x14ac:dyDescent="0.3">
      <c r="A2" s="343"/>
      <c r="B2" s="343"/>
      <c r="C2" s="343"/>
      <c r="D2" s="343"/>
      <c r="E2" s="343"/>
    </row>
    <row r="3" spans="1:8" ht="50.1" customHeight="1" thickBot="1" x14ac:dyDescent="0.6">
      <c r="A3" s="48" t="s">
        <v>2971</v>
      </c>
      <c r="B3" s="46"/>
      <c r="C3" s="352" t="s">
        <v>2974</v>
      </c>
      <c r="D3" s="352"/>
      <c r="E3" s="352"/>
      <c r="F3" s="46"/>
      <c r="G3" s="49" t="s">
        <v>2975</v>
      </c>
    </row>
    <row r="4" spans="1:8" ht="50.1" customHeight="1" x14ac:dyDescent="0.25">
      <c r="A4" s="364" t="s">
        <v>3135</v>
      </c>
      <c r="B4" s="243"/>
      <c r="C4" s="355" t="s">
        <v>3132</v>
      </c>
      <c r="D4" s="356"/>
      <c r="E4" s="357"/>
      <c r="F4" s="270"/>
      <c r="G4" s="65" t="s">
        <v>2994</v>
      </c>
    </row>
    <row r="5" spans="1:8" ht="54.95" customHeight="1" x14ac:dyDescent="0.4">
      <c r="A5" s="365"/>
      <c r="B5" s="338"/>
      <c r="C5" s="358" t="s">
        <v>12122</v>
      </c>
      <c r="D5" s="359"/>
      <c r="E5" s="360"/>
      <c r="F5" s="217"/>
      <c r="G5" s="370" t="s">
        <v>3134</v>
      </c>
    </row>
    <row r="6" spans="1:8" s="47" customFormat="1" ht="54.95" customHeight="1" x14ac:dyDescent="0.25">
      <c r="A6" s="365"/>
      <c r="B6" s="338"/>
      <c r="C6" s="361" t="s">
        <v>3127</v>
      </c>
      <c r="D6" s="362"/>
      <c r="E6" s="363"/>
      <c r="F6" s="217"/>
      <c r="G6" s="371"/>
    </row>
    <row r="7" spans="1:8" s="47" customFormat="1" ht="54.95" customHeight="1" thickBot="1" x14ac:dyDescent="0.45">
      <c r="A7" s="366"/>
      <c r="B7" s="339"/>
      <c r="C7" s="367" t="s">
        <v>12122</v>
      </c>
      <c r="D7" s="368"/>
      <c r="E7" s="369"/>
      <c r="F7" s="230"/>
      <c r="G7" s="372"/>
    </row>
    <row r="8" spans="1:8" ht="39.950000000000003" customHeight="1" thickBot="1" x14ac:dyDescent="0.3">
      <c r="A8" s="217"/>
      <c r="B8" s="217"/>
      <c r="C8" s="217"/>
      <c r="D8" s="217"/>
      <c r="E8" s="217"/>
      <c r="F8" s="217"/>
      <c r="G8" s="217"/>
    </row>
    <row r="9" spans="1:8" ht="69.95" customHeight="1" x14ac:dyDescent="0.25">
      <c r="A9" s="349" t="s">
        <v>3051</v>
      </c>
      <c r="B9" s="311"/>
      <c r="C9" s="287" t="s">
        <v>3071</v>
      </c>
      <c r="D9" s="288"/>
      <c r="E9" s="289"/>
      <c r="F9" s="301"/>
      <c r="G9" s="66" t="s">
        <v>2994</v>
      </c>
    </row>
    <row r="10" spans="1:8" ht="69.95" customHeight="1" x14ac:dyDescent="0.4">
      <c r="A10" s="350"/>
      <c r="B10" s="244"/>
      <c r="C10" s="290" t="s">
        <v>12122</v>
      </c>
      <c r="D10" s="291"/>
      <c r="E10" s="291"/>
      <c r="F10" s="302"/>
      <c r="G10" s="189" t="s">
        <v>12116</v>
      </c>
      <c r="H10" s="7"/>
    </row>
    <row r="11" spans="1:8" ht="60" customHeight="1" x14ac:dyDescent="0.25">
      <c r="A11" s="350"/>
      <c r="B11" s="244"/>
      <c r="C11" s="292" t="s">
        <v>3003</v>
      </c>
      <c r="D11" s="293"/>
      <c r="E11" s="294"/>
      <c r="F11" s="302"/>
      <c r="G11" s="190"/>
    </row>
    <row r="12" spans="1:8" ht="75" customHeight="1" x14ac:dyDescent="0.25">
      <c r="A12" s="350"/>
      <c r="B12" s="244"/>
      <c r="C12" s="295" t="str">
        <f>IFERROR(VLOOKUP(C10, 'Essential Features &amp; Costs'!A2:F4, 2, FALSE),"")</f>
        <v/>
      </c>
      <c r="D12" s="296"/>
      <c r="E12" s="296"/>
      <c r="F12" s="302"/>
      <c r="G12" s="67" t="s">
        <v>3070</v>
      </c>
    </row>
    <row r="13" spans="1:8" ht="75" customHeight="1" x14ac:dyDescent="0.25">
      <c r="A13" s="350"/>
      <c r="B13" s="244"/>
      <c r="C13" s="297"/>
      <c r="D13" s="298"/>
      <c r="E13" s="298"/>
      <c r="F13" s="302"/>
      <c r="G13" s="189" t="str">
        <f>IFERROR(VLOOKUP(C10, 'Essential Features &amp; Costs'!A2:F4, 3, FALSE),"")</f>
        <v/>
      </c>
    </row>
    <row r="14" spans="1:8" ht="75" customHeight="1" x14ac:dyDescent="0.25">
      <c r="A14" s="350"/>
      <c r="B14" s="244"/>
      <c r="C14" s="297"/>
      <c r="D14" s="298"/>
      <c r="E14" s="298"/>
      <c r="F14" s="302"/>
      <c r="G14" s="195"/>
    </row>
    <row r="15" spans="1:8" s="54" customFormat="1" ht="75" customHeight="1" x14ac:dyDescent="0.25">
      <c r="A15" s="350"/>
      <c r="B15" s="244"/>
      <c r="C15" s="297"/>
      <c r="D15" s="298"/>
      <c r="E15" s="298"/>
      <c r="F15" s="302"/>
      <c r="G15" s="195"/>
    </row>
    <row r="16" spans="1:8" ht="75" customHeight="1" thickBot="1" x14ac:dyDescent="0.3">
      <c r="A16" s="351"/>
      <c r="B16" s="245"/>
      <c r="C16" s="299"/>
      <c r="D16" s="300"/>
      <c r="E16" s="300"/>
      <c r="F16" s="303"/>
      <c r="G16" s="196"/>
    </row>
    <row r="17" spans="1:7" ht="39.950000000000003" customHeight="1" thickBot="1" x14ac:dyDescent="0.3">
      <c r="A17" s="230"/>
      <c r="B17" s="230"/>
      <c r="C17" s="230"/>
      <c r="D17" s="230"/>
      <c r="E17" s="230"/>
      <c r="F17" s="230"/>
      <c r="G17" s="230"/>
    </row>
    <row r="18" spans="1:7" ht="69.95" customHeight="1" x14ac:dyDescent="0.25">
      <c r="A18" s="346" t="s">
        <v>3963</v>
      </c>
      <c r="B18" s="311"/>
      <c r="C18" s="70" t="str">
        <f>IFERROR(VLOOKUP(C10, 'Course Enrollment Questions'!A2:M4, 2, FALSE),"")</f>
        <v/>
      </c>
      <c r="D18" s="311"/>
      <c r="E18" s="70" t="str">
        <f>IFERROR(IF(LEN(VLOOKUP(C10,'Course Enrollment Questions'!A2:M4,3,FALSE))=0,"[intentionally blank]",VLOOKUP(C10,'Course Enrollment Questions'!A2:M4,3,FALSE)),"")</f>
        <v/>
      </c>
      <c r="F18" s="311"/>
      <c r="G18" s="69" t="s">
        <v>2994</v>
      </c>
    </row>
    <row r="19" spans="1:7" ht="72.599999999999994" customHeight="1" x14ac:dyDescent="0.25">
      <c r="A19" s="347"/>
      <c r="B19" s="244"/>
      <c r="C19" s="344" t="str">
        <f>IFERROR(VLOOKUP(C10, 'Course Enrollment Questions'!A2:M4, 4, FALSE),"")</f>
        <v/>
      </c>
      <c r="D19" s="244"/>
      <c r="E19" s="344" t="str">
        <f>IFERROR(IF(LEN(VLOOKUP(C10,'Course Enrollment Questions'!A2:M4,6,FALSE))=0,"[intentionally blank]",VLOOKUP(C10,'Course Enrollment Questions'!A2:M3,6,FALSE)),"")</f>
        <v/>
      </c>
      <c r="F19" s="244"/>
      <c r="G19" s="197" t="s">
        <v>12120</v>
      </c>
    </row>
    <row r="20" spans="1:7" ht="72.599999999999994" customHeight="1" x14ac:dyDescent="0.25">
      <c r="A20" s="347"/>
      <c r="B20" s="244"/>
      <c r="C20" s="345"/>
      <c r="D20" s="244"/>
      <c r="E20" s="345"/>
      <c r="F20" s="244"/>
      <c r="G20" s="198"/>
    </row>
    <row r="21" spans="1:7" ht="50.1" customHeight="1" x14ac:dyDescent="0.4">
      <c r="A21" s="347"/>
      <c r="B21" s="244"/>
      <c r="C21" s="138"/>
      <c r="D21" s="244"/>
      <c r="E21" s="139"/>
      <c r="F21" s="244"/>
      <c r="G21" s="198"/>
    </row>
    <row r="22" spans="1:7" ht="50.1" customHeight="1" x14ac:dyDescent="0.25">
      <c r="A22" s="347"/>
      <c r="B22" s="244"/>
      <c r="C22" s="68" t="str">
        <f>IFERROR(VLOOKUP(C10, 'Course Enrollment Questions'!A2:M4, 5, FALSE),"")</f>
        <v/>
      </c>
      <c r="D22" s="244"/>
      <c r="E22" s="68" t="str">
        <f>IFERROR(IF(LEN(VLOOKUP(C10,'Course Enrollment Questions'!A2:M4,7,FALSE))=0,"[intentionally blank]",VLOOKUP(C10,'Course Enrollment Questions'!A2:M4,7,FALSE)),"")</f>
        <v/>
      </c>
      <c r="F22" s="244"/>
      <c r="G22" s="198"/>
    </row>
    <row r="23" spans="1:7" ht="55.5" customHeight="1" x14ac:dyDescent="0.4">
      <c r="A23" s="347"/>
      <c r="B23" s="244"/>
      <c r="C23" s="52"/>
      <c r="D23" s="244"/>
      <c r="E23" s="53"/>
      <c r="F23" s="244"/>
      <c r="G23" s="199"/>
    </row>
    <row r="24" spans="1:7" ht="50.1" customHeight="1" x14ac:dyDescent="0.25">
      <c r="A24" s="347"/>
      <c r="B24" s="244"/>
      <c r="C24" s="307" t="s">
        <v>3913</v>
      </c>
      <c r="D24" s="308"/>
      <c r="E24" s="309"/>
      <c r="F24" s="244"/>
      <c r="G24" s="197" t="s">
        <v>12105</v>
      </c>
    </row>
    <row r="25" spans="1:7" ht="50.1" customHeight="1" x14ac:dyDescent="0.25">
      <c r="A25" s="347"/>
      <c r="B25" s="244"/>
      <c r="C25" s="200" t="str">
        <f>IFERROR(VLOOKUP(C10, 'Course Enrollment Questions'!A2:M4, 8, FALSE),"")</f>
        <v/>
      </c>
      <c r="D25" s="201"/>
      <c r="E25" s="202"/>
      <c r="F25" s="244"/>
      <c r="G25" s="198"/>
    </row>
    <row r="26" spans="1:7" ht="50.1" customHeight="1" x14ac:dyDescent="0.4">
      <c r="A26" s="347"/>
      <c r="B26" s="244"/>
      <c r="C26" s="203"/>
      <c r="D26" s="204"/>
      <c r="E26" s="205"/>
      <c r="F26" s="244"/>
      <c r="G26" s="198"/>
    </row>
    <row r="27" spans="1:7" ht="50.1" customHeight="1" x14ac:dyDescent="0.25">
      <c r="A27" s="347"/>
      <c r="B27" s="244"/>
      <c r="C27" s="200" t="str">
        <f>IFERROR(VLOOKUP(C10, 'Course Enrollment Questions'!A2:M4, 9, FALSE),"")</f>
        <v/>
      </c>
      <c r="D27" s="201"/>
      <c r="E27" s="202"/>
      <c r="F27" s="244"/>
      <c r="G27" s="198"/>
    </row>
    <row r="28" spans="1:7" ht="50.1" customHeight="1" x14ac:dyDescent="0.4">
      <c r="A28" s="347"/>
      <c r="B28" s="244"/>
      <c r="C28" s="209"/>
      <c r="D28" s="210"/>
      <c r="E28" s="211"/>
      <c r="F28" s="244"/>
      <c r="G28" s="198"/>
    </row>
    <row r="29" spans="1:7" s="51" customFormat="1" ht="50.1" customHeight="1" x14ac:dyDescent="0.25">
      <c r="A29" s="347"/>
      <c r="B29" s="244"/>
      <c r="C29" s="200" t="str">
        <f>IFERROR(VLOOKUP(C10, 'Course Enrollment Questions'!A2:M4, 10, FALSE),"")</f>
        <v/>
      </c>
      <c r="D29" s="201"/>
      <c r="E29" s="202"/>
      <c r="F29" s="244"/>
      <c r="G29" s="198"/>
    </row>
    <row r="30" spans="1:7" s="51" customFormat="1" ht="54" customHeight="1" x14ac:dyDescent="0.4">
      <c r="A30" s="347"/>
      <c r="B30" s="244"/>
      <c r="C30" s="209"/>
      <c r="D30" s="210"/>
      <c r="E30" s="211"/>
      <c r="F30" s="244"/>
      <c r="G30" s="199"/>
    </row>
    <row r="31" spans="1:7" ht="50.1" customHeight="1" x14ac:dyDescent="0.25">
      <c r="A31" s="347"/>
      <c r="B31" s="244"/>
      <c r="C31" s="307" t="s">
        <v>2973</v>
      </c>
      <c r="D31" s="308"/>
      <c r="E31" s="309"/>
      <c r="F31" s="244"/>
      <c r="G31" s="212" t="s">
        <v>3961</v>
      </c>
    </row>
    <row r="32" spans="1:7" s="51" customFormat="1" ht="54.95" customHeight="1" x14ac:dyDescent="0.25">
      <c r="A32" s="347"/>
      <c r="B32" s="244"/>
      <c r="C32" s="206" t="str">
        <f>IFERROR(VLOOKUP(C10, 'Course Enrollment Questions'!A2:M4, 11, FALSE),"")</f>
        <v/>
      </c>
      <c r="D32" s="207"/>
      <c r="E32" s="208"/>
      <c r="F32" s="244"/>
      <c r="G32" s="212"/>
    </row>
    <row r="33" spans="1:8" ht="50.1" customHeight="1" x14ac:dyDescent="0.4">
      <c r="A33" s="347"/>
      <c r="B33" s="244"/>
      <c r="C33" s="214"/>
      <c r="D33" s="215"/>
      <c r="E33" s="216"/>
      <c r="F33" s="244"/>
      <c r="G33" s="212"/>
    </row>
    <row r="34" spans="1:8" s="45" customFormat="1" ht="50.1" customHeight="1" x14ac:dyDescent="0.25">
      <c r="A34" s="347"/>
      <c r="B34" s="244"/>
      <c r="C34" s="206" t="str">
        <f>IFERROR(VLOOKUP(C10, 'Course Enrollment Questions'!A2:M4, 12, FALSE),"")</f>
        <v/>
      </c>
      <c r="D34" s="207"/>
      <c r="E34" s="208"/>
      <c r="F34" s="244"/>
      <c r="G34" s="212"/>
    </row>
    <row r="35" spans="1:8" s="45" customFormat="1" ht="50.1" customHeight="1" x14ac:dyDescent="0.4">
      <c r="A35" s="348"/>
      <c r="B35" s="247"/>
      <c r="C35" s="214"/>
      <c r="D35" s="215"/>
      <c r="E35" s="216"/>
      <c r="F35" s="247"/>
      <c r="G35" s="213"/>
    </row>
    <row r="36" spans="1:8" ht="50.1" customHeight="1" x14ac:dyDescent="0.25">
      <c r="A36" s="353" t="s">
        <v>3964</v>
      </c>
      <c r="B36" s="246"/>
      <c r="C36" s="227" t="s">
        <v>3012</v>
      </c>
      <c r="D36" s="228"/>
      <c r="E36" s="229"/>
      <c r="F36" s="246"/>
      <c r="G36" s="197" t="s">
        <v>3936</v>
      </c>
    </row>
    <row r="37" spans="1:8" ht="50.1" customHeight="1" x14ac:dyDescent="0.25">
      <c r="A37" s="347"/>
      <c r="B37" s="244"/>
      <c r="C37" s="206" t="str">
        <f>IFERROR(VLOOKUP(C10, 'Course Enrollment Questions'!A2:M4, 13, FALSE),"")</f>
        <v/>
      </c>
      <c r="D37" s="207"/>
      <c r="E37" s="208"/>
      <c r="F37" s="244"/>
      <c r="G37" s="198"/>
    </row>
    <row r="38" spans="1:8" ht="50.1" customHeight="1" thickBot="1" x14ac:dyDescent="0.45">
      <c r="A38" s="354"/>
      <c r="B38" s="245"/>
      <c r="C38" s="224"/>
      <c r="D38" s="225"/>
      <c r="E38" s="226"/>
      <c r="F38" s="245"/>
      <c r="G38" s="310"/>
    </row>
    <row r="39" spans="1:8" ht="39.950000000000003" customHeight="1" thickBot="1" x14ac:dyDescent="0.3">
      <c r="A39" s="217"/>
      <c r="B39" s="217"/>
      <c r="C39" s="217"/>
      <c r="D39" s="217"/>
      <c r="E39" s="217"/>
      <c r="F39" s="217"/>
      <c r="G39" s="217"/>
    </row>
    <row r="40" spans="1:8" ht="60" customHeight="1" x14ac:dyDescent="0.25">
      <c r="A40" s="312" t="s">
        <v>3075</v>
      </c>
      <c r="B40" s="311"/>
      <c r="C40" s="304" t="s">
        <v>3083</v>
      </c>
      <c r="D40" s="305"/>
      <c r="E40" s="306"/>
      <c r="F40" s="315"/>
      <c r="G40" s="72" t="s">
        <v>2994</v>
      </c>
    </row>
    <row r="41" spans="1:8" ht="50.1" customHeight="1" x14ac:dyDescent="0.35">
      <c r="A41" s="313"/>
      <c r="B41" s="244"/>
      <c r="C41" s="218" t="s">
        <v>3046</v>
      </c>
      <c r="D41" s="219"/>
      <c r="E41" s="220"/>
      <c r="F41" s="316"/>
      <c r="G41" s="191" t="s">
        <v>12115</v>
      </c>
      <c r="H41" s="64"/>
    </row>
    <row r="42" spans="1:8" ht="50.1" customHeight="1" x14ac:dyDescent="0.25">
      <c r="A42" s="313"/>
      <c r="B42" s="244"/>
      <c r="C42" s="71" t="s">
        <v>3044</v>
      </c>
      <c r="D42" s="246"/>
      <c r="E42" s="71" t="s">
        <v>3045</v>
      </c>
      <c r="F42" s="316"/>
      <c r="G42" s="192"/>
    </row>
    <row r="43" spans="1:8" ht="50.1" customHeight="1" x14ac:dyDescent="0.4">
      <c r="A43" s="313"/>
      <c r="B43" s="244"/>
      <c r="C43" s="32" t="str">
        <f>IFERROR(VLOOKUP(C10,'Research Findings'!A2:G3, 6, FALSE),"")</f>
        <v/>
      </c>
      <c r="D43" s="247"/>
      <c r="E43" s="33" t="str">
        <f>IFERROR(VLOOKUP(C10,'Research Findings'!A2:G3, 7, FALSE),"")</f>
        <v/>
      </c>
      <c r="F43" s="316"/>
      <c r="G43" s="193" t="s">
        <v>3962</v>
      </c>
    </row>
    <row r="44" spans="1:8" ht="50.1" customHeight="1" x14ac:dyDescent="0.25">
      <c r="A44" s="313"/>
      <c r="B44" s="244"/>
      <c r="C44" s="218" t="s">
        <v>3049</v>
      </c>
      <c r="D44" s="219"/>
      <c r="E44" s="220"/>
      <c r="F44" s="316"/>
      <c r="G44" s="193"/>
    </row>
    <row r="45" spans="1:8" ht="50.1" customHeight="1" x14ac:dyDescent="0.25">
      <c r="A45" s="313"/>
      <c r="B45" s="244"/>
      <c r="C45" s="71" t="s">
        <v>3044</v>
      </c>
      <c r="D45" s="246"/>
      <c r="E45" s="71" t="s">
        <v>3045</v>
      </c>
      <c r="F45" s="316"/>
      <c r="G45" s="193"/>
    </row>
    <row r="46" spans="1:8" ht="50.1" customHeight="1" x14ac:dyDescent="0.4">
      <c r="A46" s="313"/>
      <c r="B46" s="244"/>
      <c r="C46" s="43" t="str">
        <f>IFERROR(Formulas!AL5,"")</f>
        <v/>
      </c>
      <c r="D46" s="247"/>
      <c r="E46" s="34" t="str">
        <f>IFERROR(Formulas!AM5,"")</f>
        <v/>
      </c>
      <c r="F46" s="316"/>
      <c r="G46" s="194"/>
    </row>
    <row r="47" spans="1:8" ht="50.1" customHeight="1" x14ac:dyDescent="0.25">
      <c r="A47" s="313"/>
      <c r="B47" s="244"/>
      <c r="C47" s="253" t="s">
        <v>3050</v>
      </c>
      <c r="D47" s="254"/>
      <c r="E47" s="255"/>
      <c r="F47" s="316"/>
      <c r="G47" s="191" t="s">
        <v>3084</v>
      </c>
    </row>
    <row r="48" spans="1:8" ht="50.1" customHeight="1" x14ac:dyDescent="0.4">
      <c r="A48" s="313"/>
      <c r="B48" s="244"/>
      <c r="C48" s="221"/>
      <c r="D48" s="222"/>
      <c r="E48" s="223"/>
      <c r="F48" s="316"/>
      <c r="G48" s="251"/>
    </row>
    <row r="49" spans="1:7" ht="50.1" customHeight="1" x14ac:dyDescent="0.25">
      <c r="A49" s="313"/>
      <c r="B49" s="244"/>
      <c r="C49" s="231" t="s">
        <v>3074</v>
      </c>
      <c r="D49" s="232"/>
      <c r="E49" s="233"/>
      <c r="F49" s="316"/>
      <c r="G49" s="251"/>
    </row>
    <row r="50" spans="1:7" ht="50.1" customHeight="1" thickBot="1" x14ac:dyDescent="0.45">
      <c r="A50" s="314"/>
      <c r="B50" s="245"/>
      <c r="C50" s="234" t="str">
        <f>IF(C48="","", Formulas!AN5)</f>
        <v/>
      </c>
      <c r="D50" s="235"/>
      <c r="E50" s="236"/>
      <c r="F50" s="317"/>
      <c r="G50" s="252"/>
    </row>
    <row r="51" spans="1:7" ht="39.950000000000003" customHeight="1" thickBot="1" x14ac:dyDescent="0.3">
      <c r="A51" s="230"/>
      <c r="B51" s="230"/>
      <c r="C51" s="230"/>
      <c r="D51" s="230"/>
      <c r="E51" s="230"/>
      <c r="F51" s="230"/>
      <c r="G51" s="230"/>
    </row>
    <row r="52" spans="1:7" ht="60" customHeight="1" x14ac:dyDescent="0.25">
      <c r="A52" s="240" t="s">
        <v>3052</v>
      </c>
      <c r="B52" s="243"/>
      <c r="C52" s="73" t="s">
        <v>3025</v>
      </c>
      <c r="D52" s="243"/>
      <c r="E52" s="73" t="s">
        <v>3937</v>
      </c>
      <c r="F52" s="237"/>
      <c r="G52" s="76" t="s">
        <v>2994</v>
      </c>
    </row>
    <row r="53" spans="1:7" ht="65.099999999999994" customHeight="1" x14ac:dyDescent="0.25">
      <c r="A53" s="241"/>
      <c r="B53" s="244"/>
      <c r="C53" s="74" t="s">
        <v>3906</v>
      </c>
      <c r="D53" s="244"/>
      <c r="E53" s="74" t="s">
        <v>3907</v>
      </c>
      <c r="F53" s="238"/>
      <c r="G53" s="256" t="s">
        <v>3938</v>
      </c>
    </row>
    <row r="54" spans="1:7" ht="60" customHeight="1" x14ac:dyDescent="0.4">
      <c r="A54" s="241"/>
      <c r="B54" s="244"/>
      <c r="C54" s="57" t="str">
        <f>IFERROR(VLOOKUP(C5,'Inst Financial Information'!A2:F3976, 4, FALSE),"Data not reported to IPEDS")</f>
        <v>Data not reported to IPEDS</v>
      </c>
      <c r="D54" s="244"/>
      <c r="E54" s="60"/>
      <c r="F54" s="238"/>
      <c r="G54" s="258"/>
    </row>
    <row r="55" spans="1:7" ht="65.099999999999994" customHeight="1" x14ac:dyDescent="0.25">
      <c r="A55" s="241"/>
      <c r="B55" s="244"/>
      <c r="C55" s="75" t="s">
        <v>3905</v>
      </c>
      <c r="D55" s="244"/>
      <c r="E55" s="75" t="s">
        <v>3908</v>
      </c>
      <c r="F55" s="238"/>
      <c r="G55" s="256" t="s">
        <v>3939</v>
      </c>
    </row>
    <row r="56" spans="1:7" ht="60" customHeight="1" x14ac:dyDescent="0.4">
      <c r="A56" s="241"/>
      <c r="B56" s="244"/>
      <c r="C56" s="58" t="str">
        <f>IFERROR(VLOOKUP(C5,'Inst Financial Information'!A2:F3976, 5, FALSE),"Data not reported to IPEDS")</f>
        <v>Data not reported to IPEDS</v>
      </c>
      <c r="D56" s="244"/>
      <c r="E56" s="61"/>
      <c r="F56" s="238"/>
      <c r="G56" s="257"/>
    </row>
    <row r="57" spans="1:7" ht="65.099999999999994" customHeight="1" x14ac:dyDescent="0.25">
      <c r="A57" s="241"/>
      <c r="B57" s="244"/>
      <c r="C57" s="74" t="s">
        <v>3904</v>
      </c>
      <c r="D57" s="244"/>
      <c r="E57" s="74" t="s">
        <v>3909</v>
      </c>
      <c r="F57" s="238"/>
      <c r="G57" s="258"/>
    </row>
    <row r="58" spans="1:7" ht="60" customHeight="1" thickBot="1" x14ac:dyDescent="0.45">
      <c r="A58" s="242"/>
      <c r="B58" s="245"/>
      <c r="C58" s="59" t="str">
        <f>IFERROR(VLOOKUP(C5,'Inst Financial Information'!A2:F3976, 6, FALSE),"Data not reported to IPEDS")</f>
        <v>Data not reported to IPEDS</v>
      </c>
      <c r="D58" s="245"/>
      <c r="E58" s="62"/>
      <c r="F58" s="239"/>
      <c r="G58" s="77" t="s">
        <v>3962</v>
      </c>
    </row>
    <row r="59" spans="1:7" ht="39.950000000000003" customHeight="1" thickBot="1" x14ac:dyDescent="0.3">
      <c r="A59" s="217"/>
      <c r="B59" s="217"/>
      <c r="C59" s="217"/>
      <c r="D59" s="217"/>
      <c r="E59" s="217"/>
      <c r="F59" s="217"/>
      <c r="G59" s="217"/>
    </row>
    <row r="60" spans="1:7" ht="60" customHeight="1" x14ac:dyDescent="0.25">
      <c r="A60" s="259" t="s">
        <v>3053</v>
      </c>
      <c r="B60" s="270"/>
      <c r="C60" s="318" t="s">
        <v>3136</v>
      </c>
      <c r="D60" s="319"/>
      <c r="E60" s="319"/>
      <c r="F60" s="301"/>
      <c r="G60" s="81" t="s">
        <v>2994</v>
      </c>
    </row>
    <row r="61" spans="1:7" ht="105" customHeight="1" x14ac:dyDescent="0.25">
      <c r="A61" s="260"/>
      <c r="B61" s="217"/>
      <c r="C61" s="320" t="str">
        <f>IFERROR(VLOOKUP(C10,'Cost and Enrollment Questions'!A2:D4, 2, FALSE),"")</f>
        <v/>
      </c>
      <c r="D61" s="321"/>
      <c r="E61" s="322"/>
      <c r="F61" s="302"/>
      <c r="G61" s="80" t="s">
        <v>3076</v>
      </c>
    </row>
    <row r="62" spans="1:7" ht="39.950000000000003" customHeight="1" x14ac:dyDescent="0.25">
      <c r="A62" s="260"/>
      <c r="B62" s="217"/>
      <c r="C62" s="264" t="s">
        <v>2995</v>
      </c>
      <c r="D62" s="265"/>
      <c r="E62" s="266"/>
      <c r="F62" s="302"/>
      <c r="G62" s="262" t="s">
        <v>3138</v>
      </c>
    </row>
    <row r="63" spans="1:7" ht="39.950000000000003" customHeight="1" x14ac:dyDescent="0.4">
      <c r="A63" s="260"/>
      <c r="B63" s="217"/>
      <c r="C63" s="248"/>
      <c r="D63" s="249"/>
      <c r="E63" s="250"/>
      <c r="F63" s="302"/>
      <c r="G63" s="263"/>
    </row>
    <row r="64" spans="1:7" ht="39.950000000000003" customHeight="1" x14ac:dyDescent="0.25">
      <c r="A64" s="260"/>
      <c r="B64" s="217"/>
      <c r="C64" s="264" t="s">
        <v>3147</v>
      </c>
      <c r="D64" s="265"/>
      <c r="E64" s="266"/>
      <c r="F64" s="302"/>
      <c r="G64" s="327" t="str">
        <f>IFERROR(VLOOKUP(C10,'Essential Features &amp; Costs'!A2:F4,4, FALSE),"")</f>
        <v/>
      </c>
    </row>
    <row r="65" spans="1:7" ht="39.950000000000003" customHeight="1" x14ac:dyDescent="0.4">
      <c r="A65" s="260"/>
      <c r="B65" s="217"/>
      <c r="C65" s="248"/>
      <c r="D65" s="249"/>
      <c r="E65" s="250"/>
      <c r="F65" s="302"/>
      <c r="G65" s="328"/>
    </row>
    <row r="66" spans="1:7" ht="39.950000000000003" customHeight="1" x14ac:dyDescent="0.25">
      <c r="A66" s="260"/>
      <c r="B66" s="217"/>
      <c r="C66" s="264" t="s">
        <v>2997</v>
      </c>
      <c r="D66" s="265"/>
      <c r="E66" s="266"/>
      <c r="F66" s="302"/>
      <c r="G66" s="328"/>
    </row>
    <row r="67" spans="1:7" ht="39.950000000000003" customHeight="1" x14ac:dyDescent="0.4">
      <c r="A67" s="260"/>
      <c r="B67" s="217"/>
      <c r="C67" s="248"/>
      <c r="D67" s="249"/>
      <c r="E67" s="250"/>
      <c r="F67" s="302"/>
      <c r="G67" s="328"/>
    </row>
    <row r="68" spans="1:7" ht="39.950000000000003" customHeight="1" x14ac:dyDescent="0.25">
      <c r="A68" s="260"/>
      <c r="B68" s="217"/>
      <c r="C68" s="264" t="s">
        <v>2996</v>
      </c>
      <c r="D68" s="265"/>
      <c r="E68" s="266"/>
      <c r="F68" s="302"/>
      <c r="G68" s="328"/>
    </row>
    <row r="69" spans="1:7" ht="39.950000000000003" customHeight="1" x14ac:dyDescent="0.4">
      <c r="A69" s="260"/>
      <c r="B69" s="217"/>
      <c r="C69" s="248"/>
      <c r="D69" s="249"/>
      <c r="E69" s="250"/>
      <c r="F69" s="302"/>
      <c r="G69" s="329"/>
    </row>
    <row r="70" spans="1:7" ht="65.099999999999994" customHeight="1" x14ac:dyDescent="0.25">
      <c r="A70" s="260"/>
      <c r="B70" s="217"/>
      <c r="C70" s="267" t="s">
        <v>3137</v>
      </c>
      <c r="D70" s="268"/>
      <c r="E70" s="269"/>
      <c r="F70" s="302"/>
      <c r="G70" s="78" t="s">
        <v>3001</v>
      </c>
    </row>
    <row r="71" spans="1:7" ht="115.9" customHeight="1" x14ac:dyDescent="0.25">
      <c r="A71" s="260"/>
      <c r="B71" s="217"/>
      <c r="C71" s="278" t="str">
        <f>IFERROR(VLOOKUP(C10,'Cost and Enrollment Questions'!A2:D4, 3, FALSE),"")</f>
        <v/>
      </c>
      <c r="D71" s="279"/>
      <c r="E71" s="280"/>
      <c r="F71" s="302"/>
      <c r="G71" s="275" t="str">
        <f>IFERROR(VLOOKUP(C10,'Essential Features &amp; Costs'!A2:F4,5, FALSE),"")</f>
        <v/>
      </c>
    </row>
    <row r="72" spans="1:7" ht="39.950000000000003" customHeight="1" x14ac:dyDescent="0.25">
      <c r="A72" s="260"/>
      <c r="B72" s="217"/>
      <c r="C72" s="264" t="s">
        <v>2995</v>
      </c>
      <c r="D72" s="265"/>
      <c r="E72" s="266"/>
      <c r="F72" s="302"/>
      <c r="G72" s="276"/>
    </row>
    <row r="73" spans="1:7" ht="39.950000000000003" customHeight="1" x14ac:dyDescent="0.4">
      <c r="A73" s="260"/>
      <c r="B73" s="217"/>
      <c r="C73" s="248"/>
      <c r="D73" s="249"/>
      <c r="E73" s="250"/>
      <c r="F73" s="302"/>
      <c r="G73" s="276"/>
    </row>
    <row r="74" spans="1:7" ht="39.950000000000003" customHeight="1" x14ac:dyDescent="0.25">
      <c r="A74" s="260"/>
      <c r="B74" s="217"/>
      <c r="C74" s="264" t="s">
        <v>3147</v>
      </c>
      <c r="D74" s="265"/>
      <c r="E74" s="266"/>
      <c r="F74" s="302"/>
      <c r="G74" s="276"/>
    </row>
    <row r="75" spans="1:7" ht="39.950000000000003" customHeight="1" x14ac:dyDescent="0.4">
      <c r="A75" s="260"/>
      <c r="B75" s="217"/>
      <c r="C75" s="248"/>
      <c r="D75" s="249"/>
      <c r="E75" s="250"/>
      <c r="F75" s="302"/>
      <c r="G75" s="276"/>
    </row>
    <row r="76" spans="1:7" ht="39.950000000000003" customHeight="1" x14ac:dyDescent="0.25">
      <c r="A76" s="260"/>
      <c r="B76" s="217"/>
      <c r="C76" s="264" t="s">
        <v>2997</v>
      </c>
      <c r="D76" s="265"/>
      <c r="E76" s="266"/>
      <c r="F76" s="302"/>
      <c r="G76" s="271" t="s">
        <v>3965</v>
      </c>
    </row>
    <row r="77" spans="1:7" ht="39.950000000000003" customHeight="1" x14ac:dyDescent="0.4">
      <c r="A77" s="260"/>
      <c r="B77" s="217"/>
      <c r="C77" s="248"/>
      <c r="D77" s="249"/>
      <c r="E77" s="250"/>
      <c r="F77" s="302"/>
      <c r="G77" s="272"/>
    </row>
    <row r="78" spans="1:7" ht="39.950000000000003" customHeight="1" x14ac:dyDescent="0.25">
      <c r="A78" s="260"/>
      <c r="B78" s="217"/>
      <c r="C78" s="264" t="s">
        <v>3148</v>
      </c>
      <c r="D78" s="265"/>
      <c r="E78" s="266"/>
      <c r="F78" s="302"/>
      <c r="G78" s="272"/>
    </row>
    <row r="79" spans="1:7" ht="39.950000000000003" customHeight="1" x14ac:dyDescent="0.4">
      <c r="A79" s="260"/>
      <c r="B79" s="217"/>
      <c r="C79" s="248"/>
      <c r="D79" s="249"/>
      <c r="E79" s="250"/>
      <c r="F79" s="302"/>
      <c r="G79" s="273"/>
    </row>
    <row r="80" spans="1:7" ht="69.95" customHeight="1" x14ac:dyDescent="0.25">
      <c r="A80" s="260"/>
      <c r="B80" s="217"/>
      <c r="C80" s="267" t="s">
        <v>3078</v>
      </c>
      <c r="D80" s="268"/>
      <c r="E80" s="269"/>
      <c r="F80" s="302"/>
      <c r="G80" s="79" t="s">
        <v>3002</v>
      </c>
    </row>
    <row r="81" spans="1:7" ht="117" customHeight="1" x14ac:dyDescent="0.25">
      <c r="A81" s="260"/>
      <c r="B81" s="217"/>
      <c r="C81" s="278" t="str">
        <f>IFERROR(VLOOKUP(C10,'Cost and Enrollment Questions'!A2:D4, 4, FALSE),"")</f>
        <v/>
      </c>
      <c r="D81" s="279"/>
      <c r="E81" s="280"/>
      <c r="F81" s="302"/>
      <c r="G81" s="275" t="str">
        <f>IFERROR(VLOOKUP(C10,'Essential Features &amp; Costs'!A2:F4,6, FALSE),"")</f>
        <v/>
      </c>
    </row>
    <row r="82" spans="1:7" ht="39.950000000000003" customHeight="1" x14ac:dyDescent="0.25">
      <c r="A82" s="260"/>
      <c r="B82" s="217"/>
      <c r="C82" s="281" t="s">
        <v>2998</v>
      </c>
      <c r="D82" s="282"/>
      <c r="E82" s="282"/>
      <c r="F82" s="302"/>
      <c r="G82" s="276"/>
    </row>
    <row r="83" spans="1:7" ht="39.950000000000003" customHeight="1" x14ac:dyDescent="0.4">
      <c r="A83" s="260"/>
      <c r="B83" s="217"/>
      <c r="C83" s="248"/>
      <c r="D83" s="249"/>
      <c r="E83" s="250"/>
      <c r="F83" s="302"/>
      <c r="G83" s="276"/>
    </row>
    <row r="84" spans="1:7" ht="39.950000000000003" customHeight="1" x14ac:dyDescent="0.25">
      <c r="A84" s="260"/>
      <c r="B84" s="217"/>
      <c r="C84" s="264" t="s">
        <v>3080</v>
      </c>
      <c r="D84" s="265"/>
      <c r="E84" s="266"/>
      <c r="F84" s="302"/>
      <c r="G84" s="276"/>
    </row>
    <row r="85" spans="1:7" ht="39.950000000000003" customHeight="1" x14ac:dyDescent="0.4">
      <c r="A85" s="260"/>
      <c r="B85" s="217"/>
      <c r="C85" s="248"/>
      <c r="D85" s="249"/>
      <c r="E85" s="250"/>
      <c r="F85" s="302"/>
      <c r="G85" s="276"/>
    </row>
    <row r="86" spans="1:7" ht="39.950000000000003" customHeight="1" x14ac:dyDescent="0.25">
      <c r="A86" s="260"/>
      <c r="B86" s="217"/>
      <c r="C86" s="264" t="s">
        <v>3122</v>
      </c>
      <c r="D86" s="265"/>
      <c r="E86" s="266"/>
      <c r="F86" s="302"/>
      <c r="G86" s="277"/>
    </row>
    <row r="87" spans="1:7" ht="39.950000000000003" customHeight="1" x14ac:dyDescent="0.4">
      <c r="A87" s="260"/>
      <c r="B87" s="217"/>
      <c r="C87" s="248"/>
      <c r="D87" s="249"/>
      <c r="E87" s="250"/>
      <c r="F87" s="302"/>
      <c r="G87" s="271" t="s">
        <v>3965</v>
      </c>
    </row>
    <row r="88" spans="1:7" ht="39.950000000000003" customHeight="1" x14ac:dyDescent="0.25">
      <c r="A88" s="260"/>
      <c r="B88" s="217"/>
      <c r="C88" s="264" t="s">
        <v>3081</v>
      </c>
      <c r="D88" s="265"/>
      <c r="E88" s="266"/>
      <c r="F88" s="302"/>
      <c r="G88" s="272"/>
    </row>
    <row r="89" spans="1:7" ht="39.950000000000003" customHeight="1" thickBot="1" x14ac:dyDescent="0.45">
      <c r="A89" s="261"/>
      <c r="B89" s="230"/>
      <c r="C89" s="285"/>
      <c r="D89" s="286"/>
      <c r="E89" s="286"/>
      <c r="F89" s="303"/>
      <c r="G89" s="274"/>
    </row>
    <row r="90" spans="1:7" ht="39.950000000000003" customHeight="1" thickBot="1" x14ac:dyDescent="0.3">
      <c r="A90" s="323"/>
      <c r="B90" s="323"/>
      <c r="C90" s="323"/>
      <c r="D90" s="323"/>
      <c r="E90" s="323"/>
      <c r="F90" s="323"/>
      <c r="G90" s="323"/>
    </row>
    <row r="91" spans="1:7" ht="60" customHeight="1" x14ac:dyDescent="0.25">
      <c r="A91" s="324" t="s">
        <v>3054</v>
      </c>
      <c r="B91" s="311"/>
      <c r="C91" s="340" t="s">
        <v>2999</v>
      </c>
      <c r="D91" s="341"/>
      <c r="E91" s="342"/>
      <c r="F91" s="311"/>
      <c r="G91" s="82" t="s">
        <v>2994</v>
      </c>
    </row>
    <row r="92" spans="1:7" ht="80.099999999999994" customHeight="1" x14ac:dyDescent="0.25">
      <c r="A92" s="325"/>
      <c r="B92" s="244"/>
      <c r="C92" s="283" t="str">
        <f>IFERROR(VLOOKUP(C10, 'Cost and Enrollment Questions'!A2:E4, 5, FALSE),"")</f>
        <v/>
      </c>
      <c r="D92" s="284"/>
      <c r="E92" s="284"/>
      <c r="F92" s="244"/>
      <c r="G92" s="83" t="str">
        <f>"Use the dropdown menu in cell C98 to select the answer that best describes how your institution would respond to a "&amp;C46&amp;" to "&amp;E46&amp;" student fall-to-fall increase in retention."</f>
        <v>Use the dropdown menu in cell C98 to select the answer that best describes how your institution would respond to a  to  student fall-to-fall increase in retention.</v>
      </c>
    </row>
    <row r="93" spans="1:7" ht="99.95" customHeight="1" x14ac:dyDescent="0.25">
      <c r="A93" s="325"/>
      <c r="B93" s="244"/>
      <c r="C93" s="283"/>
      <c r="D93" s="284"/>
      <c r="E93" s="284"/>
      <c r="F93" s="244"/>
      <c r="G93" s="187" t="s">
        <v>3932</v>
      </c>
    </row>
    <row r="94" spans="1:7" s="54" customFormat="1" ht="99.95" customHeight="1" x14ac:dyDescent="0.25">
      <c r="A94" s="325"/>
      <c r="B94" s="244"/>
      <c r="C94" s="283"/>
      <c r="D94" s="284"/>
      <c r="E94" s="284"/>
      <c r="F94" s="244"/>
      <c r="G94" s="187"/>
    </row>
    <row r="95" spans="1:7" ht="99.95" customHeight="1" x14ac:dyDescent="0.25">
      <c r="A95" s="325"/>
      <c r="B95" s="244"/>
      <c r="C95" s="283"/>
      <c r="D95" s="284"/>
      <c r="E95" s="284"/>
      <c r="F95" s="244"/>
      <c r="G95" s="188"/>
    </row>
    <row r="96" spans="1:7" ht="50.1" customHeight="1" x14ac:dyDescent="0.25">
      <c r="A96" s="325"/>
      <c r="B96" s="244"/>
      <c r="C96" s="335" t="s">
        <v>12122</v>
      </c>
      <c r="D96" s="336"/>
      <c r="E96" s="337"/>
      <c r="F96" s="338"/>
      <c r="G96" s="330" t="s">
        <v>3965</v>
      </c>
    </row>
    <row r="97" spans="1:7" ht="189.95" customHeight="1" x14ac:dyDescent="0.25">
      <c r="A97" s="325"/>
      <c r="B97" s="244"/>
      <c r="C97" s="283" t="str">
        <f>IF(OR(C96="A",C96="B",C96=""), "[intentionally blank]", "You have indicated that your institution would respond to a "&amp;C46&amp;" to "&amp;E46&amp;" student retention increase by enrolling fewer first-year students but not to completely offset the increase in retention. How many first-year students do you anticipate no longer enrolling because of this retention increase?")</f>
        <v>[intentionally blank]</v>
      </c>
      <c r="D97" s="284"/>
      <c r="E97" s="284"/>
      <c r="F97" s="338"/>
      <c r="G97" s="330"/>
    </row>
    <row r="98" spans="1:7" ht="50.1" customHeight="1" thickBot="1" x14ac:dyDescent="0.45">
      <c r="A98" s="326"/>
      <c r="B98" s="245"/>
      <c r="C98" s="332"/>
      <c r="D98" s="333"/>
      <c r="E98" s="334"/>
      <c r="F98" s="339"/>
      <c r="G98" s="331"/>
    </row>
  </sheetData>
  <sheetProtection algorithmName="SHA-512" hashValue="dOo1InuC6IScBntLj92DW1eYsO7GqmLFtyAz3CIvGTPb3t71m3ofYO6QLU0xdjUnJxOUbEcYyFg4PJJaKjiYSw==" saltValue="M1BVVKUssoDtxSNYWtI1qg==" spinCount="100000" sheet="1" objects="1" scenarios="1"/>
  <mergeCells count="124">
    <mergeCell ref="A2:E2"/>
    <mergeCell ref="A1:G1"/>
    <mergeCell ref="C37:E37"/>
    <mergeCell ref="F36:F38"/>
    <mergeCell ref="E19:E20"/>
    <mergeCell ref="C28:E28"/>
    <mergeCell ref="C19:C20"/>
    <mergeCell ref="A18:A35"/>
    <mergeCell ref="B18:B35"/>
    <mergeCell ref="F18:F35"/>
    <mergeCell ref="A8:G8"/>
    <mergeCell ref="A9:A16"/>
    <mergeCell ref="C3:E3"/>
    <mergeCell ref="A36:A38"/>
    <mergeCell ref="B36:B38"/>
    <mergeCell ref="C4:E4"/>
    <mergeCell ref="C5:E5"/>
    <mergeCell ref="C6:E6"/>
    <mergeCell ref="A4:A7"/>
    <mergeCell ref="C7:E7"/>
    <mergeCell ref="B4:B7"/>
    <mergeCell ref="F4:F7"/>
    <mergeCell ref="G5:G7"/>
    <mergeCell ref="B9:B16"/>
    <mergeCell ref="C71:E71"/>
    <mergeCell ref="B91:B98"/>
    <mergeCell ref="F60:F89"/>
    <mergeCell ref="C60:E60"/>
    <mergeCell ref="C61:E61"/>
    <mergeCell ref="C64:E64"/>
    <mergeCell ref="C65:E65"/>
    <mergeCell ref="C66:E66"/>
    <mergeCell ref="C67:E67"/>
    <mergeCell ref="A90:G90"/>
    <mergeCell ref="A91:A98"/>
    <mergeCell ref="G64:G69"/>
    <mergeCell ref="C76:E76"/>
    <mergeCell ref="C77:E77"/>
    <mergeCell ref="C78:E78"/>
    <mergeCell ref="C68:E68"/>
    <mergeCell ref="C69:E69"/>
    <mergeCell ref="G96:G98"/>
    <mergeCell ref="C98:E98"/>
    <mergeCell ref="C73:E73"/>
    <mergeCell ref="C74:E74"/>
    <mergeCell ref="C96:E96"/>
    <mergeCell ref="F91:F98"/>
    <mergeCell ref="C91:E91"/>
    <mergeCell ref="A17:G17"/>
    <mergeCell ref="C9:E9"/>
    <mergeCell ref="C10:E10"/>
    <mergeCell ref="C11:E11"/>
    <mergeCell ref="C12:E16"/>
    <mergeCell ref="F9:F16"/>
    <mergeCell ref="C41:E41"/>
    <mergeCell ref="C40:E40"/>
    <mergeCell ref="C31:E31"/>
    <mergeCell ref="C33:E33"/>
    <mergeCell ref="G36:G38"/>
    <mergeCell ref="C24:E24"/>
    <mergeCell ref="D18:D23"/>
    <mergeCell ref="A40:A50"/>
    <mergeCell ref="B40:B50"/>
    <mergeCell ref="F40:F50"/>
    <mergeCell ref="C82:E82"/>
    <mergeCell ref="C83:E83"/>
    <mergeCell ref="C84:E84"/>
    <mergeCell ref="C80:E80"/>
    <mergeCell ref="C79:E79"/>
    <mergeCell ref="C97:E97"/>
    <mergeCell ref="C85:E85"/>
    <mergeCell ref="C86:E86"/>
    <mergeCell ref="C87:E87"/>
    <mergeCell ref="C88:E88"/>
    <mergeCell ref="C89:E89"/>
    <mergeCell ref="C92:E95"/>
    <mergeCell ref="F52:F58"/>
    <mergeCell ref="A52:A58"/>
    <mergeCell ref="B52:B58"/>
    <mergeCell ref="D52:D58"/>
    <mergeCell ref="D42:D43"/>
    <mergeCell ref="D45:D46"/>
    <mergeCell ref="C63:E63"/>
    <mergeCell ref="G47:G50"/>
    <mergeCell ref="C47:E47"/>
    <mergeCell ref="G55:G57"/>
    <mergeCell ref="G53:G54"/>
    <mergeCell ref="A59:G59"/>
    <mergeCell ref="A60:A89"/>
    <mergeCell ref="G62:G63"/>
    <mergeCell ref="C62:E62"/>
    <mergeCell ref="C70:E70"/>
    <mergeCell ref="C75:E75"/>
    <mergeCell ref="B60:B89"/>
    <mergeCell ref="G76:G79"/>
    <mergeCell ref="C72:E72"/>
    <mergeCell ref="G87:G89"/>
    <mergeCell ref="G81:G86"/>
    <mergeCell ref="G71:G75"/>
    <mergeCell ref="C81:E81"/>
    <mergeCell ref="G93:G95"/>
    <mergeCell ref="G10:G11"/>
    <mergeCell ref="G41:G42"/>
    <mergeCell ref="G43:G46"/>
    <mergeCell ref="G13:G16"/>
    <mergeCell ref="G19:G23"/>
    <mergeCell ref="C25:E25"/>
    <mergeCell ref="C26:E26"/>
    <mergeCell ref="C27:E27"/>
    <mergeCell ref="C29:E29"/>
    <mergeCell ref="C32:E32"/>
    <mergeCell ref="C30:E30"/>
    <mergeCell ref="G31:G35"/>
    <mergeCell ref="G24:G30"/>
    <mergeCell ref="C34:E34"/>
    <mergeCell ref="C35:E35"/>
    <mergeCell ref="A39:G39"/>
    <mergeCell ref="C44:E44"/>
    <mergeCell ref="C48:E48"/>
    <mergeCell ref="C38:E38"/>
    <mergeCell ref="C36:E36"/>
    <mergeCell ref="A51:G51"/>
    <mergeCell ref="C49:E49"/>
    <mergeCell ref="C50:E50"/>
  </mergeCells>
  <dataValidations count="10">
    <dataValidation type="whole" operator="greaterThan" allowBlank="1" showInputMessage="1" showErrorMessage="1" error="Please enter a whole number greater than 0." sqref="C21">
      <formula1>0</formula1>
    </dataValidation>
    <dataValidation type="whole" operator="lessThanOrEqual" allowBlank="1" showInputMessage="1" showErrorMessage="1" error="Please enter a number less than or equal to the number in cell C21." sqref="E21">
      <formula1>C21</formula1>
    </dataValidation>
    <dataValidation type="decimal" allowBlank="1" showInputMessage="1" showErrorMessage="1" error="Please enter a number anywhere between 1 and 8." sqref="C23 E23">
      <formula1>1</formula1>
      <formula2>8</formula2>
    </dataValidation>
    <dataValidation type="decimal" allowBlank="1" showInputMessage="1" showErrorMessage="1" error="Please enter a number anywhere between 0 and 1." sqref="C26:E26 C28:E28">
      <formula1>0</formula1>
      <formula2>1</formula2>
    </dataValidation>
    <dataValidation type="decimal" operator="lessThan" allowBlank="1" showInputMessage="1" showErrorMessage="1" error="Please enter a number less than the number in cell C28." sqref="C30:E30">
      <formula1>C28</formula1>
    </dataValidation>
    <dataValidation type="whole" allowBlank="1" showInputMessage="1" showErrorMessage="1" error="Please enter a number between 20 and 50." sqref="C33:E33">
      <formula1>20</formula1>
      <formula2>50</formula2>
    </dataValidation>
    <dataValidation type="decimal" operator="lessThanOrEqual" allowBlank="1" showInputMessage="1" showErrorMessage="1" error="Please enter a number less than or equal to the number entered in cell C33." sqref="C35:E35">
      <formula1>C33</formula1>
    </dataValidation>
    <dataValidation type="whole" allowBlank="1" showInputMessage="1" showErrorMessage="1" error="Please enter a number anywhere between 1 and 8." sqref="C38:E38">
      <formula1>1</formula1>
      <formula2>8</formula2>
    </dataValidation>
    <dataValidation type="decimal" operator="greaterThan" allowBlank="1" showInputMessage="1" showErrorMessage="1" error="Please enter a number greater than the number entered in cell C27." sqref="C48:E48">
      <formula1>C26</formula1>
    </dataValidation>
    <dataValidation type="whole" operator="lessThan" allowBlank="1" showInputMessage="1" showErrorMessage="1" error="Please enter a number less than the number generated in cell C48." sqref="C98:E98">
      <formula1>C46</formula1>
    </dataValidation>
  </dataValidations>
  <hyperlinks>
    <hyperlink ref="G96:G98" location="'Additional Details'!C19" display="Click here for additional details."/>
    <hyperlink ref="G87:G89" location="'Additional Details'!C16" display="Click here for additional details."/>
    <hyperlink ref="G76:G79" location="'Additional Details'!C13" display="Click here for additional details."/>
    <hyperlink ref="G31:G35" location="'Additional Details'!C4" display="Click here for additional details on determining the level of instructional activity."/>
    <hyperlink ref="G58" location="'Additional Details'!C10" display="Click here for more details on how these values were derived."/>
    <hyperlink ref="G43:G46" location="'Additional Details'!C7" display="Click here for more details on how these values were derived."/>
  </hyperlinks>
  <pageMargins left="0.7" right="0.7" top="0.75" bottom="0.75" header="0.3" footer="0.3"/>
  <pageSetup orientation="portrait" r:id="rId1"/>
  <drawing r:id="rId2"/>
  <legacyDrawing r:id="rId3"/>
  <controls>
    <mc:AlternateContent xmlns:mc="http://schemas.openxmlformats.org/markup-compatibility/2006">
      <mc:Choice Requires="x14">
        <control shapeId="1031" r:id="rId4" name="ComboBox4">
          <controlPr locked="0" defaultSize="0" print="0" autoLine="0" linkedCell="C7" listFillRange="pubpri" r:id="rId5">
            <anchor moveWithCells="1">
              <from>
                <xdr:col>2</xdr:col>
                <xdr:colOff>28575</xdr:colOff>
                <xdr:row>6</xdr:row>
                <xdr:rowOff>28575</xdr:rowOff>
              </from>
              <to>
                <xdr:col>4</xdr:col>
                <xdr:colOff>5353050</xdr:colOff>
                <xdr:row>6</xdr:row>
                <xdr:rowOff>685800</xdr:rowOff>
              </to>
            </anchor>
          </controlPr>
        </control>
      </mc:Choice>
      <mc:Fallback>
        <control shapeId="1031" r:id="rId4" name="ComboBox4"/>
      </mc:Fallback>
    </mc:AlternateContent>
    <mc:AlternateContent xmlns:mc="http://schemas.openxmlformats.org/markup-compatibility/2006">
      <mc:Choice Requires="x14">
        <control shapeId="1030" r:id="rId6" name="ComboBox3">
          <controlPr locked="0" defaultSize="0" print="0" autoLine="0" linkedCell="C96" listFillRange="letter" r:id="rId7">
            <anchor moveWithCells="1">
              <from>
                <xdr:col>2</xdr:col>
                <xdr:colOff>57150</xdr:colOff>
                <xdr:row>95</xdr:row>
                <xdr:rowOff>9525</xdr:rowOff>
              </from>
              <to>
                <xdr:col>5</xdr:col>
                <xdr:colOff>0</xdr:colOff>
                <xdr:row>95</xdr:row>
                <xdr:rowOff>619125</xdr:rowOff>
              </to>
            </anchor>
          </controlPr>
        </control>
      </mc:Choice>
      <mc:Fallback>
        <control shapeId="1030" r:id="rId6" name="ComboBox3"/>
      </mc:Fallback>
    </mc:AlternateContent>
    <mc:AlternateContent xmlns:mc="http://schemas.openxmlformats.org/markup-compatibility/2006">
      <mc:Choice Requires="x14">
        <control shapeId="1028" r:id="rId8" name="ComboBox2">
          <controlPr locked="0" defaultSize="0" print="0" autoLine="0" linkedCell="C5" listFillRange="institutions" r:id="rId9">
            <anchor moveWithCells="1">
              <from>
                <xdr:col>2</xdr:col>
                <xdr:colOff>9525</xdr:colOff>
                <xdr:row>4</xdr:row>
                <xdr:rowOff>9525</xdr:rowOff>
              </from>
              <to>
                <xdr:col>5</xdr:col>
                <xdr:colOff>19050</xdr:colOff>
                <xdr:row>4</xdr:row>
                <xdr:rowOff>676275</xdr:rowOff>
              </to>
            </anchor>
          </controlPr>
        </control>
      </mc:Choice>
      <mc:Fallback>
        <control shapeId="1028" r:id="rId8" name="ComboBox2"/>
      </mc:Fallback>
    </mc:AlternateContent>
    <mc:AlternateContent xmlns:mc="http://schemas.openxmlformats.org/markup-compatibility/2006">
      <mc:Choice Requires="x14">
        <control shapeId="1026" r:id="rId10" name="ComboBox1">
          <controlPr locked="0" defaultSize="0" print="0" autoLine="0" linkedCell="C10" listFillRange="word" r:id="rId11">
            <anchor moveWithCells="1">
              <from>
                <xdr:col>2</xdr:col>
                <xdr:colOff>38100</xdr:colOff>
                <xdr:row>9</xdr:row>
                <xdr:rowOff>28575</xdr:rowOff>
              </from>
              <to>
                <xdr:col>4</xdr:col>
                <xdr:colOff>5353050</xdr:colOff>
                <xdr:row>9</xdr:row>
                <xdr:rowOff>866775</xdr:rowOff>
              </to>
            </anchor>
          </controlPr>
        </control>
      </mc:Choice>
      <mc:Fallback>
        <control shapeId="1026" r:id="rId10" name="ComboBox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26"/>
  <sheetViews>
    <sheetView zoomScale="70" zoomScaleNormal="70" workbookViewId="0">
      <selection activeCell="G5" sqref="G5:G11"/>
    </sheetView>
  </sheetViews>
  <sheetFormatPr defaultColWidth="9.140625" defaultRowHeight="15" x14ac:dyDescent="0.25"/>
  <cols>
    <col min="1" max="1" width="80.7109375" style="14" customWidth="1"/>
    <col min="2" max="2" width="5.7109375" style="14" customWidth="1"/>
    <col min="3" max="3" width="80.7109375" style="14" customWidth="1"/>
    <col min="4" max="4" width="5.7109375" style="14" customWidth="1"/>
    <col min="5" max="5" width="80.7109375" style="14" customWidth="1"/>
    <col min="6" max="6" width="5.7109375" style="14" customWidth="1"/>
    <col min="7" max="7" width="120.7109375" style="14" customWidth="1"/>
    <col min="8" max="16384" width="9.140625" style="14"/>
  </cols>
  <sheetData>
    <row r="1" spans="1:7" s="47" customFormat="1" ht="60" customHeight="1" thickBot="1" x14ac:dyDescent="0.7">
      <c r="A1" s="177" t="s">
        <v>3130</v>
      </c>
      <c r="B1" s="178"/>
      <c r="C1" s="178"/>
      <c r="D1" s="178"/>
      <c r="E1" s="178"/>
      <c r="F1" s="178"/>
      <c r="G1" s="179"/>
    </row>
    <row r="2" spans="1:7" s="47" customFormat="1" ht="24.95" customHeight="1" thickBot="1" x14ac:dyDescent="0.3">
      <c r="A2" s="343"/>
      <c r="B2" s="343"/>
      <c r="C2" s="343"/>
      <c r="D2" s="343"/>
      <c r="E2" s="343"/>
    </row>
    <row r="3" spans="1:7" ht="50.1" customHeight="1" thickBot="1" x14ac:dyDescent="0.6">
      <c r="A3" s="373" t="s">
        <v>2976</v>
      </c>
      <c r="B3" s="374"/>
      <c r="C3" s="374"/>
      <c r="D3" s="374"/>
      <c r="E3" s="374"/>
      <c r="F3" s="36"/>
      <c r="G3" s="35" t="s">
        <v>2980</v>
      </c>
    </row>
    <row r="4" spans="1:7" ht="15" customHeight="1" thickBot="1" x14ac:dyDescent="0.3">
      <c r="F4" s="37"/>
    </row>
    <row r="5" spans="1:7" ht="50.1" customHeight="1" x14ac:dyDescent="0.55000000000000004">
      <c r="A5" s="128" t="s">
        <v>2977</v>
      </c>
      <c r="B5" s="376"/>
      <c r="C5" s="131" t="s">
        <v>2978</v>
      </c>
      <c r="D5" s="379"/>
      <c r="E5" s="131" t="s">
        <v>2979</v>
      </c>
      <c r="F5" s="270"/>
      <c r="G5" s="375" t="s">
        <v>3958</v>
      </c>
    </row>
    <row r="6" spans="1:7" ht="50.1" customHeight="1" x14ac:dyDescent="0.25">
      <c r="A6" s="129" t="s">
        <v>3113</v>
      </c>
      <c r="B6" s="377"/>
      <c r="C6" s="132" t="s">
        <v>3950</v>
      </c>
      <c r="D6" s="380"/>
      <c r="E6" s="132" t="s">
        <v>3950</v>
      </c>
      <c r="F6" s="217"/>
      <c r="G6" s="195"/>
    </row>
    <row r="7" spans="1:7" ht="50.1" customHeight="1" x14ac:dyDescent="0.4">
      <c r="A7" s="24" t="str">
        <f>IFERROR(Formulas!BJ5,"")</f>
        <v/>
      </c>
      <c r="B7" s="377"/>
      <c r="C7" s="21" t="str">
        <f>IFERROR(Formulas!BM5,"")</f>
        <v/>
      </c>
      <c r="D7" s="380"/>
      <c r="E7" s="21" t="str">
        <f>IFERROR(Formulas!BP5,"")</f>
        <v/>
      </c>
      <c r="F7" s="217"/>
      <c r="G7" s="195"/>
    </row>
    <row r="8" spans="1:7" ht="50.1" customHeight="1" x14ac:dyDescent="0.25">
      <c r="A8" s="130" t="s">
        <v>3114</v>
      </c>
      <c r="B8" s="377"/>
      <c r="C8" s="133" t="s">
        <v>3951</v>
      </c>
      <c r="D8" s="380"/>
      <c r="E8" s="132" t="s">
        <v>3951</v>
      </c>
      <c r="F8" s="217"/>
      <c r="G8" s="195"/>
    </row>
    <row r="9" spans="1:7" ht="50.1" customHeight="1" x14ac:dyDescent="0.4">
      <c r="A9" s="24" t="str">
        <f>IFERROR(Formulas!BK5,"")</f>
        <v/>
      </c>
      <c r="B9" s="377"/>
      <c r="C9" s="21" t="str">
        <f>IFERROR(Formulas!BN5,"")</f>
        <v/>
      </c>
      <c r="D9" s="380"/>
      <c r="E9" s="21" t="str">
        <f>IFERROR(Formulas!BQ5,"")</f>
        <v/>
      </c>
      <c r="F9" s="217"/>
      <c r="G9" s="195"/>
    </row>
    <row r="10" spans="1:7" ht="50.1" customHeight="1" x14ac:dyDescent="0.25">
      <c r="A10" s="130" t="s">
        <v>3115</v>
      </c>
      <c r="B10" s="377"/>
      <c r="C10" s="133" t="s">
        <v>3952</v>
      </c>
      <c r="D10" s="380"/>
      <c r="E10" s="132" t="s">
        <v>3952</v>
      </c>
      <c r="F10" s="217"/>
      <c r="G10" s="195"/>
    </row>
    <row r="11" spans="1:7" ht="39.950000000000003" customHeight="1" x14ac:dyDescent="0.4">
      <c r="A11" s="24" t="str">
        <f>IFERROR(Formulas!BL5,"")</f>
        <v/>
      </c>
      <c r="B11" s="377"/>
      <c r="C11" s="21" t="str">
        <f>IFERROR(Formulas!BO5,"")</f>
        <v/>
      </c>
      <c r="D11" s="380"/>
      <c r="E11" s="21" t="str">
        <f>IFERROR(Formulas!BR5,"")</f>
        <v/>
      </c>
      <c r="F11" s="217"/>
      <c r="G11" s="190"/>
    </row>
    <row r="12" spans="1:7" ht="39.950000000000003" customHeight="1" x14ac:dyDescent="0.25">
      <c r="A12" s="30"/>
      <c r="B12" s="377"/>
      <c r="C12" s="15"/>
      <c r="D12" s="380"/>
      <c r="E12" s="15"/>
      <c r="F12" s="217"/>
      <c r="G12" s="38"/>
    </row>
    <row r="13" spans="1:7" ht="50.1" customHeight="1" x14ac:dyDescent="0.25">
      <c r="A13" s="129" t="s">
        <v>3116</v>
      </c>
      <c r="B13" s="377"/>
      <c r="C13" s="132" t="s">
        <v>3953</v>
      </c>
      <c r="D13" s="380"/>
      <c r="E13" s="132" t="s">
        <v>3953</v>
      </c>
      <c r="F13" s="217"/>
      <c r="G13" s="189" t="s">
        <v>3959</v>
      </c>
    </row>
    <row r="14" spans="1:7" ht="50.1" customHeight="1" x14ac:dyDescent="0.4">
      <c r="A14" s="24">
        <f>IFERROR(Formulas!BS5,"")</f>
        <v>0</v>
      </c>
      <c r="B14" s="377"/>
      <c r="C14" s="21">
        <f>IFERROR(Formulas!BV5,"")</f>
        <v>0</v>
      </c>
      <c r="D14" s="380"/>
      <c r="E14" s="21">
        <f>IFERROR(Formulas!BY5,"")</f>
        <v>0</v>
      </c>
      <c r="F14" s="217"/>
      <c r="G14" s="195"/>
    </row>
    <row r="15" spans="1:7" ht="50.1" customHeight="1" x14ac:dyDescent="0.25">
      <c r="A15" s="130" t="s">
        <v>3117</v>
      </c>
      <c r="B15" s="377"/>
      <c r="C15" s="133" t="s">
        <v>3954</v>
      </c>
      <c r="D15" s="380"/>
      <c r="E15" s="132" t="s">
        <v>3954</v>
      </c>
      <c r="F15" s="217"/>
      <c r="G15" s="195"/>
    </row>
    <row r="16" spans="1:7" ht="50.1" customHeight="1" x14ac:dyDescent="0.4">
      <c r="A16" s="24">
        <f>IFERROR(Formulas!BT5,"")</f>
        <v>0</v>
      </c>
      <c r="B16" s="377"/>
      <c r="C16" s="21">
        <f>IFERROR(Formulas!BW5,"")</f>
        <v>0</v>
      </c>
      <c r="D16" s="380"/>
      <c r="E16" s="21">
        <f>IFERROR(Formulas!BZ5,"")</f>
        <v>0</v>
      </c>
      <c r="F16" s="217"/>
      <c r="G16" s="195"/>
    </row>
    <row r="17" spans="1:7" ht="50.1" customHeight="1" x14ac:dyDescent="0.25">
      <c r="A17" s="130" t="s">
        <v>3118</v>
      </c>
      <c r="B17" s="377"/>
      <c r="C17" s="133" t="s">
        <v>3955</v>
      </c>
      <c r="D17" s="380"/>
      <c r="E17" s="132" t="s">
        <v>3955</v>
      </c>
      <c r="F17" s="217"/>
      <c r="G17" s="195"/>
    </row>
    <row r="18" spans="1:7" ht="50.1" customHeight="1" x14ac:dyDescent="0.4">
      <c r="A18" s="24">
        <f>IFERROR(Formulas!BU5,"")</f>
        <v>0</v>
      </c>
      <c r="B18" s="377"/>
      <c r="C18" s="21">
        <f>IFERROR(Formulas!BX5,"")</f>
        <v>0</v>
      </c>
      <c r="D18" s="380"/>
      <c r="E18" s="21">
        <f>IFERROR(Formulas!CA5,"")</f>
        <v>0</v>
      </c>
      <c r="F18" s="217"/>
      <c r="G18" s="190"/>
    </row>
    <row r="19" spans="1:7" ht="39.950000000000003" customHeight="1" x14ac:dyDescent="0.25">
      <c r="A19" s="30"/>
      <c r="B19" s="377"/>
      <c r="C19" s="15"/>
      <c r="D19" s="380"/>
      <c r="E19" s="15"/>
      <c r="F19" s="217"/>
      <c r="G19" s="38"/>
    </row>
    <row r="20" spans="1:7" ht="50.1" customHeight="1" x14ac:dyDescent="0.25">
      <c r="A20" s="137" t="s">
        <v>2966</v>
      </c>
      <c r="B20" s="377"/>
      <c r="C20" s="134" t="s">
        <v>2966</v>
      </c>
      <c r="D20" s="380"/>
      <c r="E20" s="134" t="s">
        <v>2966</v>
      </c>
      <c r="F20" s="217"/>
      <c r="G20" s="189" t="s">
        <v>3960</v>
      </c>
    </row>
    <row r="21" spans="1:7" ht="50.1" customHeight="1" x14ac:dyDescent="0.4">
      <c r="A21" s="25" t="str">
        <f>IFERROR(Formulas!CB5,"")</f>
        <v/>
      </c>
      <c r="B21" s="377"/>
      <c r="C21" s="23" t="str">
        <f>IFERROR(Formulas!CE5,"")</f>
        <v/>
      </c>
      <c r="D21" s="380"/>
      <c r="E21" s="22" t="str">
        <f>IFERROR(Formulas!CH5,"")</f>
        <v/>
      </c>
      <c r="F21" s="217"/>
      <c r="G21" s="195"/>
    </row>
    <row r="22" spans="1:7" ht="50.1" customHeight="1" x14ac:dyDescent="0.25">
      <c r="A22" s="136" t="s">
        <v>2967</v>
      </c>
      <c r="B22" s="377"/>
      <c r="C22" s="135" t="s">
        <v>2967</v>
      </c>
      <c r="D22" s="380"/>
      <c r="E22" s="135" t="s">
        <v>2967</v>
      </c>
      <c r="F22" s="217"/>
      <c r="G22" s="195"/>
    </row>
    <row r="23" spans="1:7" ht="50.1" customHeight="1" x14ac:dyDescent="0.4">
      <c r="A23" s="25" t="str">
        <f>IFERROR(Formulas!CC5,"")</f>
        <v/>
      </c>
      <c r="B23" s="377"/>
      <c r="C23" s="22" t="str">
        <f>IFERROR(Formulas!CF5,"")</f>
        <v/>
      </c>
      <c r="D23" s="380"/>
      <c r="E23" s="22" t="str">
        <f>IFERROR(Formulas!CI5,"")</f>
        <v/>
      </c>
      <c r="F23" s="217"/>
      <c r="G23" s="195"/>
    </row>
    <row r="24" spans="1:7" ht="50.1" customHeight="1" x14ac:dyDescent="0.25">
      <c r="A24" s="136" t="s">
        <v>3024</v>
      </c>
      <c r="B24" s="377"/>
      <c r="C24" s="134" t="s">
        <v>3024</v>
      </c>
      <c r="D24" s="380"/>
      <c r="E24" s="134" t="s">
        <v>3024</v>
      </c>
      <c r="F24" s="217"/>
      <c r="G24" s="195"/>
    </row>
    <row r="25" spans="1:7" ht="50.1" customHeight="1" thickBot="1" x14ac:dyDescent="0.45">
      <c r="A25" s="39" t="str">
        <f>IFERROR(Formulas!CD5,"")</f>
        <v/>
      </c>
      <c r="B25" s="378"/>
      <c r="C25" s="40" t="str">
        <f>IFERROR(Formulas!CG5,"")</f>
        <v/>
      </c>
      <c r="D25" s="381"/>
      <c r="E25" s="41" t="str">
        <f>IFERROR(Formulas!CJ5,"")</f>
        <v/>
      </c>
      <c r="F25" s="230"/>
      <c r="G25" s="190"/>
    </row>
    <row r="26" spans="1:7" ht="15.75" customHeight="1" x14ac:dyDescent="0.25"/>
  </sheetData>
  <sheetProtection password="DF3F" sheet="1" selectLockedCells="1" selectUnlockedCells="1"/>
  <mergeCells count="9">
    <mergeCell ref="A2:E2"/>
    <mergeCell ref="A1:G1"/>
    <mergeCell ref="A3:E3"/>
    <mergeCell ref="G5:G11"/>
    <mergeCell ref="B5:B25"/>
    <mergeCell ref="D5:D25"/>
    <mergeCell ref="G20:G25"/>
    <mergeCell ref="F5:F25"/>
    <mergeCell ref="G13:G1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CK21"/>
  <sheetViews>
    <sheetView zoomScale="70" zoomScaleNormal="70" workbookViewId="0">
      <selection sqref="A1:N1"/>
    </sheetView>
  </sheetViews>
  <sheetFormatPr defaultRowHeight="15" x14ac:dyDescent="0.25"/>
  <cols>
    <col min="1" max="1" width="26.5703125" bestFit="1" customWidth="1"/>
    <col min="2" max="3" width="27.7109375" style="47" customWidth="1"/>
    <col min="4" max="4" width="27.7109375" bestFit="1" customWidth="1"/>
    <col min="5" max="5" width="27.7109375" style="14" customWidth="1"/>
    <col min="6" max="6" width="27.140625" bestFit="1" customWidth="1"/>
    <col min="7" max="18" width="30.85546875" style="1" customWidth="1"/>
    <col min="19" max="19" width="35.7109375" style="1" customWidth="1"/>
    <col min="20" max="20" width="35.7109375" customWidth="1"/>
    <col min="21" max="21" width="44.85546875" bestFit="1" customWidth="1"/>
    <col min="22" max="22" width="26.28515625" style="11" customWidth="1"/>
    <col min="23" max="23" width="27.140625" customWidth="1"/>
    <col min="24" max="25" width="27.140625" style="51" customWidth="1"/>
    <col min="26" max="27" width="18.85546875" bestFit="1" customWidth="1"/>
    <col min="28" max="28" width="18.85546875" style="14" customWidth="1"/>
    <col min="29" max="34" width="31" style="51" customWidth="1"/>
    <col min="35" max="36" width="31" style="12" bestFit="1" customWidth="1"/>
    <col min="37" max="40" width="31" style="14" customWidth="1"/>
    <col min="41" max="43" width="31" style="45" customWidth="1"/>
    <col min="44" max="45" width="25.5703125" style="12" bestFit="1" customWidth="1"/>
    <col min="46" max="46" width="25.5703125" style="14" customWidth="1"/>
    <col min="47" max="49" width="25.5703125" style="45" customWidth="1"/>
    <col min="50" max="50" width="30.85546875" style="12" bestFit="1" customWidth="1"/>
    <col min="51" max="51" width="30.85546875" style="12" customWidth="1"/>
    <col min="52" max="52" width="30.85546875" style="14" customWidth="1"/>
    <col min="53" max="54" width="30.85546875" style="12" customWidth="1"/>
    <col min="55" max="55" width="30.85546875" style="14" customWidth="1"/>
    <col min="56" max="56" width="30.85546875" style="13" customWidth="1"/>
    <col min="57" max="57" width="30.85546875" style="12" customWidth="1"/>
    <col min="58" max="58" width="30.85546875" style="14" customWidth="1"/>
    <col min="59" max="59" width="25.28515625" bestFit="1" customWidth="1"/>
    <col min="60" max="61" width="25.28515625" style="14" customWidth="1"/>
    <col min="62" max="63" width="27.42578125" bestFit="1" customWidth="1"/>
    <col min="64" max="64" width="27.42578125" style="14" customWidth="1"/>
    <col min="65" max="66" width="35.85546875" bestFit="1" customWidth="1"/>
    <col min="67" max="67" width="35.85546875" style="14" bestFit="1" customWidth="1"/>
    <col min="68" max="68" width="28.5703125" bestFit="1" customWidth="1"/>
    <col min="69" max="69" width="27.42578125" customWidth="1"/>
    <col min="70" max="70" width="27.42578125" style="14" customWidth="1"/>
    <col min="71" max="71" width="38.85546875" bestFit="1" customWidth="1"/>
    <col min="72" max="72" width="32.140625" bestFit="1" customWidth="1"/>
    <col min="73" max="73" width="32.140625" style="14" customWidth="1"/>
    <col min="74" max="74" width="34" bestFit="1" customWidth="1"/>
    <col min="75" max="75" width="33.85546875" bestFit="1" customWidth="1"/>
    <col min="76" max="76" width="33.85546875" style="14" customWidth="1"/>
    <col min="77" max="77" width="35.42578125" bestFit="1" customWidth="1"/>
    <col min="78" max="78" width="30.7109375" bestFit="1" customWidth="1"/>
    <col min="79" max="79" width="30.7109375" style="14" customWidth="1"/>
    <col min="80" max="80" width="25.28515625" bestFit="1" customWidth="1"/>
    <col min="81" max="81" width="27.42578125" bestFit="1" customWidth="1"/>
    <col min="82" max="82" width="27.42578125" style="14" customWidth="1"/>
    <col min="83" max="83" width="20.28515625" customWidth="1"/>
    <col min="84" max="84" width="19.7109375" customWidth="1"/>
    <col min="85" max="85" width="19.7109375" style="14" customWidth="1"/>
    <col min="86" max="86" width="17.7109375" bestFit="1" customWidth="1"/>
    <col min="87" max="87" width="17.85546875" bestFit="1" customWidth="1"/>
    <col min="88" max="88" width="22.5703125" style="14" customWidth="1"/>
  </cols>
  <sheetData>
    <row r="1" spans="1:89" s="47" customFormat="1" ht="60" customHeight="1" thickBot="1" x14ac:dyDescent="0.7">
      <c r="A1" s="177" t="s">
        <v>3131</v>
      </c>
      <c r="B1" s="178"/>
      <c r="C1" s="178"/>
      <c r="D1" s="178"/>
      <c r="E1" s="178"/>
      <c r="F1" s="178"/>
      <c r="G1" s="178"/>
      <c r="H1" s="178"/>
      <c r="I1" s="178"/>
      <c r="J1" s="178"/>
      <c r="K1" s="178"/>
      <c r="L1" s="178"/>
      <c r="M1" s="178"/>
      <c r="N1" s="179"/>
      <c r="X1" s="51"/>
      <c r="Y1" s="51"/>
      <c r="AC1" s="51"/>
      <c r="AD1" s="51"/>
      <c r="AE1" s="51"/>
      <c r="AF1" s="51"/>
      <c r="AG1" s="51"/>
      <c r="AH1" s="51"/>
    </row>
    <row r="2" spans="1:89" s="47" customFormat="1" ht="24.95" customHeight="1" thickBot="1" x14ac:dyDescent="0.3">
      <c r="A2" s="230"/>
      <c r="B2" s="230"/>
      <c r="C2" s="230"/>
      <c r="D2" s="230"/>
      <c r="E2" s="230"/>
      <c r="F2" s="230"/>
      <c r="G2" s="230"/>
      <c r="H2" s="230"/>
      <c r="I2" s="230"/>
      <c r="M2" s="51"/>
      <c r="X2" s="51"/>
      <c r="Y2" s="51"/>
      <c r="AC2" s="51"/>
      <c r="AD2" s="51"/>
      <c r="AE2" s="51"/>
      <c r="AF2" s="51"/>
      <c r="AG2" s="51"/>
      <c r="AH2" s="51"/>
    </row>
    <row r="3" spans="1:89" s="27" customFormat="1" ht="99.95" customHeight="1" thickBot="1" x14ac:dyDescent="0.45">
      <c r="A3" s="94" t="s">
        <v>2981</v>
      </c>
      <c r="B3" s="387" t="s">
        <v>3125</v>
      </c>
      <c r="C3" s="388"/>
      <c r="D3" s="388"/>
      <c r="E3" s="388"/>
      <c r="F3" s="389"/>
      <c r="G3" s="382" t="s">
        <v>2983</v>
      </c>
      <c r="H3" s="383"/>
      <c r="I3" s="383"/>
      <c r="J3" s="383"/>
      <c r="K3" s="383"/>
      <c r="L3" s="383"/>
      <c r="M3" s="383"/>
      <c r="N3" s="383"/>
      <c r="O3" s="383"/>
      <c r="P3" s="383"/>
      <c r="Q3" s="383"/>
      <c r="R3" s="384"/>
      <c r="S3" s="399" t="s">
        <v>2972</v>
      </c>
      <c r="T3" s="399"/>
      <c r="U3" s="400"/>
      <c r="V3" s="110" t="s">
        <v>2982</v>
      </c>
      <c r="W3" s="385" t="s">
        <v>4</v>
      </c>
      <c r="X3" s="386"/>
      <c r="Y3" s="386"/>
      <c r="Z3" s="390" t="s">
        <v>2954</v>
      </c>
      <c r="AA3" s="391"/>
      <c r="AB3" s="392"/>
      <c r="AC3" s="387" t="s">
        <v>3092</v>
      </c>
      <c r="AD3" s="388"/>
      <c r="AE3" s="388"/>
      <c r="AF3" s="388"/>
      <c r="AG3" s="388"/>
      <c r="AH3" s="388"/>
      <c r="AI3" s="388"/>
      <c r="AJ3" s="388"/>
      <c r="AK3" s="388"/>
      <c r="AL3" s="388"/>
      <c r="AM3" s="388"/>
      <c r="AN3" s="388"/>
      <c r="AO3" s="388"/>
      <c r="AP3" s="388"/>
      <c r="AQ3" s="388"/>
      <c r="AR3" s="388"/>
      <c r="AS3" s="388"/>
      <c r="AT3" s="388"/>
      <c r="AU3" s="388"/>
      <c r="AV3" s="388"/>
      <c r="AW3" s="388"/>
      <c r="AX3" s="388"/>
      <c r="AY3" s="388"/>
      <c r="AZ3" s="388"/>
      <c r="BA3" s="388"/>
      <c r="BB3" s="388"/>
      <c r="BC3" s="388"/>
      <c r="BD3" s="388"/>
      <c r="BE3" s="388"/>
      <c r="BF3" s="389"/>
      <c r="BG3" s="382" t="s">
        <v>3</v>
      </c>
      <c r="BH3" s="383"/>
      <c r="BI3" s="384"/>
      <c r="BJ3" s="398" t="s">
        <v>3093</v>
      </c>
      <c r="BK3" s="399"/>
      <c r="BL3" s="399"/>
      <c r="BM3" s="399"/>
      <c r="BN3" s="399"/>
      <c r="BO3" s="399"/>
      <c r="BP3" s="399"/>
      <c r="BQ3" s="399"/>
      <c r="BR3" s="400"/>
      <c r="BS3" s="396" t="s">
        <v>3112</v>
      </c>
      <c r="BT3" s="396"/>
      <c r="BU3" s="396"/>
      <c r="BV3" s="396"/>
      <c r="BW3" s="396"/>
      <c r="BX3" s="396"/>
      <c r="BY3" s="396"/>
      <c r="BZ3" s="396"/>
      <c r="CA3" s="397"/>
      <c r="CB3" s="393" t="s">
        <v>2965</v>
      </c>
      <c r="CC3" s="394"/>
      <c r="CD3" s="394"/>
      <c r="CE3" s="394"/>
      <c r="CF3" s="394"/>
      <c r="CG3" s="394"/>
      <c r="CH3" s="394"/>
      <c r="CI3" s="394"/>
      <c r="CJ3" s="395"/>
      <c r="CK3" s="26" t="s">
        <v>2956</v>
      </c>
    </row>
    <row r="4" spans="1:89" s="6" customFormat="1" ht="159.94999999999999" customHeight="1" thickBot="1" x14ac:dyDescent="0.35">
      <c r="A4" s="95" t="str">
        <f>Inputs!C10</f>
        <v/>
      </c>
      <c r="B4" s="96" t="str">
        <f>Inputs!C6</f>
        <v>Is your institution public or private?</v>
      </c>
      <c r="C4" s="97" t="s">
        <v>3126</v>
      </c>
      <c r="D4" s="97" t="str">
        <f>Inputs!E53</f>
        <v>Net tuition and fees revenue per FTE student</v>
      </c>
      <c r="E4" s="97" t="str">
        <f>Inputs!E55</f>
        <v>State and local appropriations per FTE student</v>
      </c>
      <c r="F4" s="98" t="str">
        <f>Inputs!E57</f>
        <v>Education and related expenses per FTE student</v>
      </c>
      <c r="G4" s="103" t="str">
        <f>Inputs!C19</f>
        <v/>
      </c>
      <c r="H4" s="104" t="s">
        <v>3922</v>
      </c>
      <c r="I4" s="104" t="s">
        <v>3139</v>
      </c>
      <c r="J4" s="104" t="s">
        <v>3140</v>
      </c>
      <c r="K4" s="104" t="str">
        <f>Inputs!C25</f>
        <v/>
      </c>
      <c r="L4" s="104" t="str">
        <f>Inputs!C27</f>
        <v/>
      </c>
      <c r="M4" s="104" t="str">
        <f>Inputs!C29</f>
        <v/>
      </c>
      <c r="N4" s="104" t="s">
        <v>3142</v>
      </c>
      <c r="O4" s="104" t="s">
        <v>3143</v>
      </c>
      <c r="P4" s="104" t="s">
        <v>3144</v>
      </c>
      <c r="Q4" s="104" t="s">
        <v>3145</v>
      </c>
      <c r="R4" s="105" t="s">
        <v>3141</v>
      </c>
      <c r="S4" s="108" t="str">
        <f>Inputs!C60</f>
        <v>Additional initial one-time direct costs</v>
      </c>
      <c r="T4" s="108" t="str">
        <f>Inputs!C70</f>
        <v>Additional average annual recurring costs</v>
      </c>
      <c r="U4" s="109" t="str">
        <f>Inputs!C80</f>
        <v>Average recurring annual cost savings</v>
      </c>
      <c r="V4" s="111" t="str">
        <f>Inputs!C91</f>
        <v>Institutional Enrollment Strategy</v>
      </c>
      <c r="W4" s="113" t="s">
        <v>3923</v>
      </c>
      <c r="X4" s="114" t="s">
        <v>3924</v>
      </c>
      <c r="Y4" s="114" t="s">
        <v>3925</v>
      </c>
      <c r="Z4" s="100" t="s">
        <v>2945</v>
      </c>
      <c r="AA4" s="101" t="s">
        <v>2946</v>
      </c>
      <c r="AB4" s="102" t="s">
        <v>3013</v>
      </c>
      <c r="AC4" s="97" t="s">
        <v>3926</v>
      </c>
      <c r="AD4" s="97" t="s">
        <v>3927</v>
      </c>
      <c r="AE4" s="97" t="s">
        <v>3928</v>
      </c>
      <c r="AF4" s="97" t="s">
        <v>3929</v>
      </c>
      <c r="AG4" s="97" t="s">
        <v>3930</v>
      </c>
      <c r="AH4" s="97" t="s">
        <v>3931</v>
      </c>
      <c r="AI4" s="97" t="s">
        <v>2961</v>
      </c>
      <c r="AJ4" s="97" t="s">
        <v>2962</v>
      </c>
      <c r="AK4" s="97" t="s">
        <v>3014</v>
      </c>
      <c r="AL4" s="97" t="s">
        <v>3008</v>
      </c>
      <c r="AM4" s="97" t="s">
        <v>3009</v>
      </c>
      <c r="AN4" s="97" t="s">
        <v>3015</v>
      </c>
      <c r="AO4" s="97" t="s">
        <v>3086</v>
      </c>
      <c r="AP4" s="97" t="s">
        <v>3087</v>
      </c>
      <c r="AQ4" s="97" t="s">
        <v>3088</v>
      </c>
      <c r="AR4" s="97" t="s">
        <v>2959</v>
      </c>
      <c r="AS4" s="97" t="s">
        <v>2960</v>
      </c>
      <c r="AT4" s="97" t="s">
        <v>3016</v>
      </c>
      <c r="AU4" s="97" t="s">
        <v>3089</v>
      </c>
      <c r="AV4" s="97" t="s">
        <v>3090</v>
      </c>
      <c r="AW4" s="97" t="s">
        <v>3091</v>
      </c>
      <c r="AX4" s="97" t="s">
        <v>2950</v>
      </c>
      <c r="AY4" s="97" t="s">
        <v>2951</v>
      </c>
      <c r="AZ4" s="97" t="s">
        <v>3017</v>
      </c>
      <c r="BA4" s="97" t="s">
        <v>2952</v>
      </c>
      <c r="BB4" s="97" t="s">
        <v>2953</v>
      </c>
      <c r="BC4" s="97" t="s">
        <v>3018</v>
      </c>
      <c r="BD4" s="97" t="s">
        <v>2947</v>
      </c>
      <c r="BE4" s="97" t="s">
        <v>2948</v>
      </c>
      <c r="BF4" s="117" t="s">
        <v>3019</v>
      </c>
      <c r="BG4" s="119" t="s">
        <v>2963</v>
      </c>
      <c r="BH4" s="120" t="s">
        <v>2964</v>
      </c>
      <c r="BI4" s="120" t="s">
        <v>3020</v>
      </c>
      <c r="BJ4" s="121" t="s">
        <v>3094</v>
      </c>
      <c r="BK4" s="122" t="s">
        <v>3095</v>
      </c>
      <c r="BL4" s="122" t="s">
        <v>3096</v>
      </c>
      <c r="BM4" s="122" t="s">
        <v>3097</v>
      </c>
      <c r="BN4" s="122" t="s">
        <v>3098</v>
      </c>
      <c r="BO4" s="122" t="s">
        <v>3099</v>
      </c>
      <c r="BP4" s="122" t="s">
        <v>3100</v>
      </c>
      <c r="BQ4" s="122" t="s">
        <v>3101</v>
      </c>
      <c r="BR4" s="123" t="s">
        <v>3102</v>
      </c>
      <c r="BS4" s="124" t="s">
        <v>3103</v>
      </c>
      <c r="BT4" s="124" t="s">
        <v>3104</v>
      </c>
      <c r="BU4" s="124" t="s">
        <v>3105</v>
      </c>
      <c r="BV4" s="124" t="s">
        <v>3106</v>
      </c>
      <c r="BW4" s="124" t="s">
        <v>3107</v>
      </c>
      <c r="BX4" s="124" t="s">
        <v>3108</v>
      </c>
      <c r="BY4" s="124" t="s">
        <v>3109</v>
      </c>
      <c r="BZ4" s="124" t="s">
        <v>3110</v>
      </c>
      <c r="CA4" s="125" t="s">
        <v>3111</v>
      </c>
      <c r="CB4" s="126" t="s">
        <v>2939</v>
      </c>
      <c r="CC4" s="126" t="s">
        <v>2940</v>
      </c>
      <c r="CD4" s="126" t="s">
        <v>3021</v>
      </c>
      <c r="CE4" s="126" t="s">
        <v>2968</v>
      </c>
      <c r="CF4" s="126" t="s">
        <v>2969</v>
      </c>
      <c r="CG4" s="126" t="s">
        <v>3022</v>
      </c>
      <c r="CH4" s="126" t="s">
        <v>2941</v>
      </c>
      <c r="CI4" s="126" t="s">
        <v>2942</v>
      </c>
      <c r="CJ4" s="127" t="s">
        <v>3023</v>
      </c>
      <c r="CK4" s="1" t="s">
        <v>2957</v>
      </c>
    </row>
    <row r="5" spans="1:89" s="3" customFormat="1" ht="99.95" customHeight="1" thickBot="1" x14ac:dyDescent="0.45">
      <c r="A5" s="5"/>
      <c r="B5" s="99" t="str">
        <f>Inputs!C7</f>
        <v/>
      </c>
      <c r="C5" s="145">
        <f>IFERROR(IF(B5="Public", 536, 2357),"")</f>
        <v>2357</v>
      </c>
      <c r="D5" s="140" t="str">
        <f>IF(Inputs!E54="",Inputs!C54,Inputs!E54)</f>
        <v>Data not reported to IPEDS</v>
      </c>
      <c r="E5" s="140" t="str">
        <f>IF(Inputs!E56="",Inputs!C56,Inputs!E56)</f>
        <v>Data not reported to IPEDS</v>
      </c>
      <c r="F5" s="146" t="str">
        <f>IF(Inputs!E58="",Inputs!C58,Inputs!E58)</f>
        <v>Data not reported to IPEDS</v>
      </c>
      <c r="G5" s="106">
        <f>Inputs!C21</f>
        <v>0</v>
      </c>
      <c r="H5" s="107">
        <f>G5</f>
        <v>0</v>
      </c>
      <c r="I5" s="107" t="e">
        <f>((Inputs!C21*Inputs!C23)+(Inputs!E21*Inputs!E23))/Inputs!C33</f>
        <v>#DIV/0!</v>
      </c>
      <c r="J5" s="162" t="e">
        <f>(Inputs!C38*Inputs!C21)/Inputs!C33</f>
        <v>#DIV/0!</v>
      </c>
      <c r="K5" s="158">
        <f>Inputs!C26</f>
        <v>0</v>
      </c>
      <c r="L5" s="158">
        <f>Inputs!C28</f>
        <v>0</v>
      </c>
      <c r="M5" s="158">
        <f>Inputs!C30</f>
        <v>0</v>
      </c>
      <c r="N5" s="147" t="e">
        <f>(I5*D5)+(I5*E5)</f>
        <v>#DIV/0!</v>
      </c>
      <c r="O5" s="147" t="e">
        <f>I5*F5</f>
        <v>#DIV/0!</v>
      </c>
      <c r="P5" s="147" t="e">
        <f>(J5*D5)+(J5*E5)</f>
        <v>#DIV/0!</v>
      </c>
      <c r="Q5" s="147" t="e">
        <f>J5*F5</f>
        <v>#DIV/0!</v>
      </c>
      <c r="R5" s="148" t="e">
        <f>(P5-Q5)-(N5-O5)</f>
        <v>#DIV/0!</v>
      </c>
      <c r="S5" s="149">
        <f>SUM(Inputs!C63,Inputs!C65,Inputs!C67,Inputs!C69)</f>
        <v>0</v>
      </c>
      <c r="T5" s="143">
        <f>SUM(Inputs!C73,Inputs!C75,Inputs!C77,Inputs!C79)</f>
        <v>0</v>
      </c>
      <c r="U5" s="144">
        <f>SUM(Inputs!C83,Inputs!C85,Inputs!C87,Inputs!C89)</f>
        <v>0</v>
      </c>
      <c r="V5" s="112" t="str">
        <f>Inputs!C96</f>
        <v/>
      </c>
      <c r="W5" s="115">
        <f>ROUNDDOWN(G5*K5*L5, 0)</f>
        <v>0</v>
      </c>
      <c r="X5" s="116">
        <f>ROUNDDOWN(G5*(1-K5)*M5, 0)</f>
        <v>0</v>
      </c>
      <c r="Y5" s="116">
        <f>SUM(W5,X5)</f>
        <v>0</v>
      </c>
      <c r="Z5" s="159" t="str">
        <f>Inputs!C43</f>
        <v/>
      </c>
      <c r="AA5" s="160" t="str">
        <f>Inputs!E43</f>
        <v/>
      </c>
      <c r="AB5" s="161" t="str">
        <f>IF(Inputs!C48="","",Inputs!C48)</f>
        <v/>
      </c>
      <c r="AC5" s="118" t="e">
        <f>ROUNDDOWN(G5*Z5*L5, 0)</f>
        <v>#VALUE!</v>
      </c>
      <c r="AD5" s="118" t="e">
        <f>ROUNDDOWN(G5*(1-Z5)*M5, 0)</f>
        <v>#VALUE!</v>
      </c>
      <c r="AE5" s="118" t="e">
        <f>ROUNDDOWN(G5*AA5*L5, 0)</f>
        <v>#VALUE!</v>
      </c>
      <c r="AF5" s="118" t="e">
        <f>ROUNDDOWN(G5*(1-AA5)*M5, 0)</f>
        <v>#VALUE!</v>
      </c>
      <c r="AG5" s="118" t="e">
        <f>ROUNDDOWN(G5*AB5*L5, 0)</f>
        <v>#VALUE!</v>
      </c>
      <c r="AH5" s="118" t="e">
        <f>ROUNDDOWN(G5*(1-AB5)*M5, 0)</f>
        <v>#VALUE!</v>
      </c>
      <c r="AI5" s="118" t="e">
        <f>SUM(AC5,AD5)</f>
        <v>#VALUE!</v>
      </c>
      <c r="AJ5" s="118" t="e">
        <f>SUM(AE5,AF5)</f>
        <v>#VALUE!</v>
      </c>
      <c r="AK5" s="118" t="e">
        <f>SUM(AG5,AH5)</f>
        <v>#VALUE!</v>
      </c>
      <c r="AL5" s="118" t="e">
        <f>AI5-Y5</f>
        <v>#VALUE!</v>
      </c>
      <c r="AM5" s="118" t="e">
        <f>AJ5-Y5</f>
        <v>#VALUE!</v>
      </c>
      <c r="AN5" s="118" t="str">
        <f>IFERROR(AK5-Y5,"")</f>
        <v/>
      </c>
      <c r="AO5" s="118" t="e">
        <f>(AL5*Inputs!C35)/Inputs!C33</f>
        <v>#VALUE!</v>
      </c>
      <c r="AP5" s="118" t="e">
        <f>(AM5*Inputs!C35)/Inputs!C33</f>
        <v>#VALUE!</v>
      </c>
      <c r="AQ5" s="118" t="str">
        <f>IFERROR((AN5*Inputs!C35)/Inputs!C33,"")</f>
        <v/>
      </c>
      <c r="AR5" s="118" t="e">
        <f>IF(V5="B",AL5, IF(V5="A", 0,AL5-Inputs!C98))</f>
        <v>#VALUE!</v>
      </c>
      <c r="AS5" s="118" t="e">
        <f>IF(V5="B",AM5, IF(V5="A", 0, AM5-Inputs!C98))</f>
        <v>#VALUE!</v>
      </c>
      <c r="AT5" s="118" t="str">
        <f>IFERROR(IF(V5="B",AN5, IF(V5="A", 0, AN5-Inputs!C98)),"")</f>
        <v/>
      </c>
      <c r="AU5" s="118" t="e">
        <f>(AR5*Inputs!C35)/Inputs!C33</f>
        <v>#VALUE!</v>
      </c>
      <c r="AV5" s="118" t="e">
        <f>(AS5*Inputs!C35)/Inputs!C33</f>
        <v>#VALUE!</v>
      </c>
      <c r="AW5" s="118" t="str">
        <f>IFERROR((AT5*Inputs!C35)/Inputs!C33,"")</f>
        <v/>
      </c>
      <c r="AX5" s="150" t="e">
        <f>AU5*D5</f>
        <v>#VALUE!</v>
      </c>
      <c r="AY5" s="150" t="e">
        <f>AV5*D5</f>
        <v>#VALUE!</v>
      </c>
      <c r="AZ5" s="150" t="str">
        <f>IFERROR(AW5*D5,"")</f>
        <v/>
      </c>
      <c r="BA5" s="150" t="e">
        <f>AU5*E5</f>
        <v>#VALUE!</v>
      </c>
      <c r="BB5" s="150" t="e">
        <f>AV5*E5</f>
        <v>#VALUE!</v>
      </c>
      <c r="BC5" s="150" t="str">
        <f>IFERROR(AW5*E5,"")</f>
        <v/>
      </c>
      <c r="BD5" s="150" t="e">
        <f>F5*AU5*0.7</f>
        <v>#VALUE!</v>
      </c>
      <c r="BE5" s="150" t="e">
        <f>F5*AV5*0.7</f>
        <v>#VALUE!</v>
      </c>
      <c r="BF5" s="151" t="str">
        <f>IFERROR(F5*AW5*0.7,"")</f>
        <v/>
      </c>
      <c r="BG5" s="152">
        <f>IF(V5="A",U5+(AL5*C5),IF(V5="B",U5,(U5+(Inputs!C98*C5))))</f>
        <v>0</v>
      </c>
      <c r="BH5" s="153">
        <f>IF(V5="A",U5+(AM5*C5),IF(V5="B",U5,(U5+(Inputs!C98*C5))))</f>
        <v>0</v>
      </c>
      <c r="BI5" s="154">
        <f>IF(V5="A",U5+(AN5*C5),IF(V5="B",U5,(U5+(Inputs!C98*C5))))</f>
        <v>0</v>
      </c>
      <c r="BJ5" s="142" t="e">
        <f>AX5+BA5+BG5+R5-BD5</f>
        <v>#VALUE!</v>
      </c>
      <c r="BK5" s="143" t="e">
        <f>AY5+BB5+BH5+R5-BE5</f>
        <v>#VALUE!</v>
      </c>
      <c r="BL5" s="143" t="str">
        <f>IFERROR(AZ5+BC5+BI5+R5-BF5,"")</f>
        <v/>
      </c>
      <c r="BM5" s="143" t="e">
        <f>((AX5+BA5+BG5+R5-BD5)*3)</f>
        <v>#VALUE!</v>
      </c>
      <c r="BN5" s="143" t="e">
        <f>((AY5+BB5+BH5+R5-BE5)*3)</f>
        <v>#VALUE!</v>
      </c>
      <c r="BO5" s="143" t="str">
        <f>IFERROR(((AZ5+BC5+BI5+R5-BF5)*3),"")</f>
        <v/>
      </c>
      <c r="BP5" s="143" t="e">
        <f>((AX5+BA5+BG5+R5-BD5)*5)</f>
        <v>#VALUE!</v>
      </c>
      <c r="BQ5" s="143" t="e">
        <f>((AY5+BB5+BH5+R5-BE5)*5)</f>
        <v>#VALUE!</v>
      </c>
      <c r="BR5" s="144" t="str">
        <f>IFERROR(((AZ5+BC5+BI5+R5-BF5)*5),"")</f>
        <v/>
      </c>
      <c r="BS5" s="141">
        <f>S5+T5</f>
        <v>0</v>
      </c>
      <c r="BT5" s="141">
        <f>S5+T5</f>
        <v>0</v>
      </c>
      <c r="BU5" s="141">
        <f>IFERROR(S5+T5,"")</f>
        <v>0</v>
      </c>
      <c r="BV5" s="141">
        <f>(T5*3)+S5</f>
        <v>0</v>
      </c>
      <c r="BW5" s="141">
        <f>(T5*3)+S5</f>
        <v>0</v>
      </c>
      <c r="BX5" s="141">
        <f>IFERROR((T5*3)+S5,"")</f>
        <v>0</v>
      </c>
      <c r="BY5" s="141">
        <f>(T5*5)+S5</f>
        <v>0</v>
      </c>
      <c r="BZ5" s="141">
        <f>(T5*5)+S5</f>
        <v>0</v>
      </c>
      <c r="CA5" s="141">
        <f>IFERROR((T5*5)+S5,"")</f>
        <v>0</v>
      </c>
      <c r="CB5" s="155" t="e">
        <f t="shared" ref="CB5:CI5" si="0">(BJ5-BS5)/BS5</f>
        <v>#VALUE!</v>
      </c>
      <c r="CC5" s="156" t="e">
        <f t="shared" si="0"/>
        <v>#VALUE!</v>
      </c>
      <c r="CD5" s="156" t="str">
        <f>IFERROR((BL5-BU5)/BU5,"")</f>
        <v/>
      </c>
      <c r="CE5" s="156" t="e">
        <f t="shared" si="0"/>
        <v>#VALUE!</v>
      </c>
      <c r="CF5" s="156" t="e">
        <f t="shared" si="0"/>
        <v>#VALUE!</v>
      </c>
      <c r="CG5" s="156" t="str">
        <f>IFERROR((BO5-BX5)/BX5,"")</f>
        <v/>
      </c>
      <c r="CH5" s="156" t="e">
        <f t="shared" si="0"/>
        <v>#VALUE!</v>
      </c>
      <c r="CI5" s="156" t="e">
        <f t="shared" si="0"/>
        <v>#VALUE!</v>
      </c>
      <c r="CJ5" s="157" t="str">
        <f>IFERROR((BR5-CA5)/CA5,"")</f>
        <v/>
      </c>
      <c r="CK5" s="1" t="s">
        <v>2958</v>
      </c>
    </row>
    <row r="6" spans="1:89" x14ac:dyDescent="0.25">
      <c r="A6" s="2"/>
      <c r="L6" s="17"/>
      <c r="M6" s="17"/>
      <c r="N6" s="17"/>
      <c r="O6" s="17"/>
      <c r="P6" s="17"/>
      <c r="Q6" s="17"/>
      <c r="R6" s="17"/>
      <c r="BJ6" s="10"/>
    </row>
    <row r="7" spans="1:89" x14ac:dyDescent="0.25">
      <c r="A7" s="2"/>
    </row>
    <row r="11" spans="1:89" x14ac:dyDescent="0.25">
      <c r="AC11" s="20"/>
      <c r="AD11" s="20"/>
      <c r="AE11" s="20"/>
      <c r="AF11" s="20"/>
      <c r="AG11" s="20"/>
      <c r="AH11" s="20"/>
      <c r="AI11" s="20"/>
      <c r="BA11" s="18"/>
      <c r="BB11" s="18"/>
      <c r="BC11" s="18"/>
    </row>
    <row r="14" spans="1:89" x14ac:dyDescent="0.25">
      <c r="F14" s="18"/>
      <c r="G14" s="19"/>
      <c r="H14" s="19"/>
      <c r="I14" s="19"/>
    </row>
    <row r="17" spans="11:11" x14ac:dyDescent="0.25">
      <c r="K17" s="19"/>
    </row>
    <row r="18" spans="11:11" x14ac:dyDescent="0.25">
      <c r="K18" s="19"/>
    </row>
    <row r="19" spans="11:11" x14ac:dyDescent="0.25">
      <c r="K19" s="19"/>
    </row>
    <row r="20" spans="11:11" x14ac:dyDescent="0.25">
      <c r="K20" s="19"/>
    </row>
    <row r="21" spans="11:11" x14ac:dyDescent="0.25">
      <c r="K21" s="19"/>
    </row>
  </sheetData>
  <sheetProtection algorithmName="SHA-512" hashValue="9C0U92cJ14Sq73MVnVfCqCsd1DzfYTU2jtEobN8C8+lLwI8VoCAIOS43cw6i76Allm/bR7xwb1t+eoLUGjHysw==" saltValue="MoBJwx3GCTxOMfeZJCpbIA==" spinCount="100000" sheet="1" selectLockedCells="1" selectUnlockedCells="1"/>
  <mergeCells count="12">
    <mergeCell ref="CB3:CJ3"/>
    <mergeCell ref="BS3:CA3"/>
    <mergeCell ref="BJ3:BR3"/>
    <mergeCell ref="S3:U3"/>
    <mergeCell ref="A2:I2"/>
    <mergeCell ref="A1:N1"/>
    <mergeCell ref="G3:R3"/>
    <mergeCell ref="BG3:BI3"/>
    <mergeCell ref="W3:Y3"/>
    <mergeCell ref="B3:F3"/>
    <mergeCell ref="Z3:AB3"/>
    <mergeCell ref="AC3:BF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83"/>
  <sheetViews>
    <sheetView zoomScale="70" zoomScaleNormal="70" workbookViewId="0">
      <selection activeCell="A4" sqref="A4:A5"/>
    </sheetView>
  </sheetViews>
  <sheetFormatPr defaultColWidth="9.140625" defaultRowHeight="15" x14ac:dyDescent="0.25"/>
  <cols>
    <col min="1" max="1" width="18.7109375" style="29" customWidth="1"/>
    <col min="2" max="2" width="5.7109375" style="14" customWidth="1"/>
    <col min="3" max="3" width="250.7109375" style="14" customWidth="1"/>
    <col min="4" max="4" width="9.140625" style="14"/>
    <col min="5" max="5" width="46.140625" style="14" customWidth="1"/>
    <col min="6" max="16384" width="9.140625" style="14"/>
  </cols>
  <sheetData>
    <row r="1" spans="1:5" s="47" customFormat="1" ht="60" customHeight="1" thickBot="1" x14ac:dyDescent="0.7">
      <c r="A1" s="177" t="s">
        <v>3133</v>
      </c>
      <c r="B1" s="178"/>
      <c r="C1" s="179"/>
    </row>
    <row r="2" spans="1:5" s="47" customFormat="1" ht="24.95" customHeight="1" thickBot="1" x14ac:dyDescent="0.3">
      <c r="A2" s="343"/>
      <c r="B2" s="343"/>
      <c r="C2" s="343"/>
      <c r="D2" s="343"/>
      <c r="E2" s="343"/>
    </row>
    <row r="3" spans="1:5" ht="36.75" customHeight="1" thickBot="1" x14ac:dyDescent="0.6">
      <c r="A3" s="31" t="s">
        <v>2971</v>
      </c>
      <c r="B3" s="343"/>
      <c r="C3" s="31" t="s">
        <v>3055</v>
      </c>
    </row>
    <row r="4" spans="1:5" ht="80.099999999999994" customHeight="1" x14ac:dyDescent="0.25">
      <c r="A4" s="402" t="s">
        <v>3065</v>
      </c>
      <c r="B4" s="343"/>
      <c r="C4" s="84" t="s">
        <v>12106</v>
      </c>
    </row>
    <row r="5" spans="1:5" ht="30" customHeight="1" x14ac:dyDescent="0.25">
      <c r="A5" s="403"/>
      <c r="B5" s="343"/>
      <c r="C5" s="85" t="s">
        <v>3063</v>
      </c>
    </row>
    <row r="6" spans="1:5" ht="15" customHeight="1" x14ac:dyDescent="0.25">
      <c r="B6" s="343"/>
      <c r="C6"/>
    </row>
    <row r="7" spans="1:5" ht="159.94999999999999" customHeight="1" x14ac:dyDescent="0.25">
      <c r="A7" s="404" t="s">
        <v>3066</v>
      </c>
      <c r="B7" s="343"/>
      <c r="C7" s="86" t="s">
        <v>12119</v>
      </c>
    </row>
    <row r="8" spans="1:5" ht="30" customHeight="1" x14ac:dyDescent="0.25">
      <c r="A8" s="405"/>
      <c r="B8" s="343"/>
      <c r="C8" s="87" t="s">
        <v>3063</v>
      </c>
    </row>
    <row r="9" spans="1:5" ht="15" customHeight="1" x14ac:dyDescent="0.25">
      <c r="B9" s="343"/>
      <c r="C9"/>
    </row>
    <row r="10" spans="1:5" ht="270" customHeight="1" x14ac:dyDescent="0.25">
      <c r="A10" s="406" t="s">
        <v>3067</v>
      </c>
      <c r="B10" s="343"/>
      <c r="C10" s="88" t="s">
        <v>12118</v>
      </c>
    </row>
    <row r="11" spans="1:5" ht="30" customHeight="1" x14ac:dyDescent="0.25">
      <c r="A11" s="407"/>
      <c r="B11" s="343"/>
      <c r="C11" s="89" t="s">
        <v>3063</v>
      </c>
    </row>
    <row r="12" spans="1:5" ht="15.75" customHeight="1" x14ac:dyDescent="0.25">
      <c r="B12" s="343"/>
      <c r="C12"/>
    </row>
    <row r="13" spans="1:5" ht="110.1" customHeight="1" x14ac:dyDescent="0.25">
      <c r="A13" s="408" t="s">
        <v>3068</v>
      </c>
      <c r="B13" s="343"/>
      <c r="C13" s="90" t="s">
        <v>12117</v>
      </c>
    </row>
    <row r="14" spans="1:5" ht="30" customHeight="1" x14ac:dyDescent="0.25">
      <c r="A14" s="409"/>
      <c r="B14" s="343"/>
      <c r="C14" s="91" t="s">
        <v>3064</v>
      </c>
    </row>
    <row r="15" spans="1:5" ht="15" customHeight="1" x14ac:dyDescent="0.25">
      <c r="A15" s="409"/>
      <c r="B15" s="343"/>
      <c r="C15"/>
    </row>
    <row r="16" spans="1:5" ht="80.099999999999994" customHeight="1" x14ac:dyDescent="0.25">
      <c r="A16" s="409"/>
      <c r="B16" s="343"/>
      <c r="C16" s="90" t="s">
        <v>12107</v>
      </c>
    </row>
    <row r="17" spans="1:3" ht="30" customHeight="1" x14ac:dyDescent="0.25">
      <c r="A17" s="410"/>
      <c r="B17" s="343"/>
      <c r="C17" s="91" t="s">
        <v>3063</v>
      </c>
    </row>
    <row r="18" spans="1:3" ht="15" customHeight="1" x14ac:dyDescent="0.25">
      <c r="B18" s="343"/>
    </row>
    <row r="19" spans="1:3" ht="110.1" customHeight="1" x14ac:dyDescent="0.25">
      <c r="A19" s="411" t="s">
        <v>3069</v>
      </c>
      <c r="B19" s="343"/>
      <c r="C19" s="92" t="s">
        <v>12108</v>
      </c>
    </row>
    <row r="20" spans="1:3" ht="30" customHeight="1" x14ac:dyDescent="0.25">
      <c r="A20" s="412"/>
      <c r="B20" s="343"/>
      <c r="C20" s="93" t="s">
        <v>3063</v>
      </c>
    </row>
    <row r="21" spans="1:3" ht="15.75" customHeight="1" x14ac:dyDescent="0.25">
      <c r="B21" s="44"/>
    </row>
    <row r="22" spans="1:3" ht="15.75" customHeight="1" x14ac:dyDescent="0.25"/>
    <row r="23" spans="1:3" x14ac:dyDescent="0.25">
      <c r="B23" s="401"/>
    </row>
    <row r="24" spans="1:3" ht="15" customHeight="1" x14ac:dyDescent="0.25">
      <c r="B24" s="401"/>
    </row>
    <row r="25" spans="1:3" ht="15" customHeight="1" x14ac:dyDescent="0.25">
      <c r="B25" s="401"/>
    </row>
    <row r="26" spans="1:3" ht="15" customHeight="1" x14ac:dyDescent="0.25">
      <c r="B26" s="401"/>
    </row>
    <row r="27" spans="1:3" ht="15" customHeight="1" x14ac:dyDescent="0.25">
      <c r="B27" s="401"/>
    </row>
    <row r="28" spans="1:3" ht="15" customHeight="1" x14ac:dyDescent="0.25">
      <c r="B28" s="401"/>
    </row>
    <row r="29" spans="1:3" ht="15" customHeight="1" x14ac:dyDescent="0.25">
      <c r="B29" s="401"/>
    </row>
    <row r="30" spans="1:3" ht="15.75" customHeight="1" x14ac:dyDescent="0.25">
      <c r="B30" s="401"/>
    </row>
    <row r="31" spans="1:3" x14ac:dyDescent="0.25">
      <c r="B31" s="401"/>
    </row>
    <row r="32" spans="1:3" ht="15" customHeight="1" x14ac:dyDescent="0.25">
      <c r="B32" s="401"/>
    </row>
    <row r="33" spans="2:2" ht="15" customHeight="1" x14ac:dyDescent="0.25">
      <c r="B33" s="401"/>
    </row>
    <row r="34" spans="2:2" ht="15.75" customHeight="1" x14ac:dyDescent="0.25">
      <c r="B34" s="401"/>
    </row>
    <row r="35" spans="2:2" ht="15.75" customHeight="1" x14ac:dyDescent="0.25"/>
    <row r="36" spans="2:2" ht="15" customHeight="1" x14ac:dyDescent="0.25">
      <c r="B36" s="401"/>
    </row>
    <row r="37" spans="2:2" ht="15" customHeight="1" x14ac:dyDescent="0.25">
      <c r="B37" s="401"/>
    </row>
    <row r="38" spans="2:2" ht="15" customHeight="1" x14ac:dyDescent="0.25">
      <c r="B38" s="401"/>
    </row>
    <row r="39" spans="2:2" ht="15" customHeight="1" x14ac:dyDescent="0.25">
      <c r="B39" s="401"/>
    </row>
    <row r="40" spans="2:2" ht="15" customHeight="1" x14ac:dyDescent="0.25">
      <c r="B40" s="401"/>
    </row>
    <row r="41" spans="2:2" ht="15" customHeight="1" x14ac:dyDescent="0.25">
      <c r="B41" s="401"/>
    </row>
    <row r="42" spans="2:2" ht="15.75" customHeight="1" x14ac:dyDescent="0.25">
      <c r="B42" s="401"/>
    </row>
    <row r="43" spans="2:2" ht="15.75" customHeight="1" x14ac:dyDescent="0.25"/>
    <row r="44" spans="2:2" ht="15" customHeight="1" x14ac:dyDescent="0.25">
      <c r="B44" s="401"/>
    </row>
    <row r="45" spans="2:2" ht="15" customHeight="1" x14ac:dyDescent="0.25">
      <c r="B45" s="401"/>
    </row>
    <row r="46" spans="2:2" ht="15" customHeight="1" x14ac:dyDescent="0.25">
      <c r="B46" s="401"/>
    </row>
    <row r="47" spans="2:2" ht="15" customHeight="1" x14ac:dyDescent="0.25">
      <c r="B47" s="401"/>
    </row>
    <row r="48" spans="2:2" ht="15" customHeight="1" x14ac:dyDescent="0.25">
      <c r="B48" s="401"/>
    </row>
    <row r="49" spans="2:2" ht="15" customHeight="1" x14ac:dyDescent="0.25">
      <c r="B49" s="401"/>
    </row>
    <row r="50" spans="2:2" ht="15" customHeight="1" x14ac:dyDescent="0.25">
      <c r="B50" s="401"/>
    </row>
    <row r="51" spans="2:2" ht="15" customHeight="1" x14ac:dyDescent="0.25">
      <c r="B51" s="401"/>
    </row>
    <row r="52" spans="2:2" ht="15" customHeight="1" x14ac:dyDescent="0.25">
      <c r="B52" s="401"/>
    </row>
    <row r="53" spans="2:2" ht="15" customHeight="1" x14ac:dyDescent="0.25">
      <c r="B53" s="401"/>
    </row>
    <row r="54" spans="2:2" ht="15" customHeight="1" x14ac:dyDescent="0.25">
      <c r="B54" s="401"/>
    </row>
    <row r="55" spans="2:2" ht="15" customHeight="1" x14ac:dyDescent="0.25">
      <c r="B55" s="401"/>
    </row>
    <row r="56" spans="2:2" ht="15" customHeight="1" x14ac:dyDescent="0.25">
      <c r="B56" s="401"/>
    </row>
    <row r="57" spans="2:2" ht="15" customHeight="1" x14ac:dyDescent="0.25">
      <c r="B57" s="401"/>
    </row>
    <row r="58" spans="2:2" ht="15" customHeight="1" x14ac:dyDescent="0.25">
      <c r="B58" s="401"/>
    </row>
    <row r="59" spans="2:2" ht="15" customHeight="1" x14ac:dyDescent="0.25">
      <c r="B59" s="401"/>
    </row>
    <row r="60" spans="2:2" ht="15" customHeight="1" x14ac:dyDescent="0.25">
      <c r="B60" s="401"/>
    </row>
    <row r="61" spans="2:2" ht="15" customHeight="1" x14ac:dyDescent="0.25">
      <c r="B61" s="401"/>
    </row>
    <row r="62" spans="2:2" ht="15.75" customHeight="1" x14ac:dyDescent="0.25">
      <c r="B62" s="401"/>
    </row>
    <row r="63" spans="2:2" x14ac:dyDescent="0.25">
      <c r="B63" s="401"/>
    </row>
    <row r="64" spans="2:2" ht="15" customHeight="1" x14ac:dyDescent="0.25">
      <c r="B64" s="401"/>
    </row>
    <row r="65" spans="2:2" ht="15" customHeight="1" x14ac:dyDescent="0.25">
      <c r="B65" s="401"/>
    </row>
    <row r="66" spans="2:2" ht="15" customHeight="1" x14ac:dyDescent="0.25">
      <c r="B66" s="401"/>
    </row>
    <row r="67" spans="2:2" ht="15" customHeight="1" x14ac:dyDescent="0.25">
      <c r="B67" s="401"/>
    </row>
    <row r="68" spans="2:2" ht="15" customHeight="1" x14ac:dyDescent="0.25">
      <c r="B68" s="401"/>
    </row>
    <row r="69" spans="2:2" ht="15" customHeight="1" x14ac:dyDescent="0.25">
      <c r="B69" s="401"/>
    </row>
    <row r="70" spans="2:2" ht="15" customHeight="1" x14ac:dyDescent="0.25">
      <c r="B70" s="401"/>
    </row>
    <row r="71" spans="2:2" ht="15.75" customHeight="1" x14ac:dyDescent="0.25">
      <c r="B71" s="401"/>
    </row>
    <row r="72" spans="2:2" x14ac:dyDescent="0.25">
      <c r="B72" s="401"/>
    </row>
    <row r="73" spans="2:2" x14ac:dyDescent="0.25">
      <c r="B73" s="401"/>
    </row>
    <row r="74" spans="2:2" x14ac:dyDescent="0.25">
      <c r="B74" s="401"/>
    </row>
    <row r="76" spans="2:2" x14ac:dyDescent="0.25">
      <c r="B76" s="401"/>
    </row>
    <row r="77" spans="2:2" x14ac:dyDescent="0.25">
      <c r="B77" s="401"/>
    </row>
    <row r="78" spans="2:2" x14ac:dyDescent="0.25">
      <c r="B78" s="401"/>
    </row>
    <row r="79" spans="2:2" x14ac:dyDescent="0.25">
      <c r="B79" s="401"/>
    </row>
    <row r="80" spans="2:2" x14ac:dyDescent="0.25">
      <c r="B80" s="401"/>
    </row>
    <row r="81" spans="2:2" x14ac:dyDescent="0.25">
      <c r="B81" s="401"/>
    </row>
    <row r="82" spans="2:2" x14ac:dyDescent="0.25">
      <c r="B82" s="401"/>
    </row>
    <row r="83" spans="2:2" x14ac:dyDescent="0.25">
      <c r="B83" s="401"/>
    </row>
  </sheetData>
  <sheetProtection password="DF3F" sheet="1" selectLockedCells="1" selectUnlockedCells="1"/>
  <mergeCells count="12">
    <mergeCell ref="A2:E2"/>
    <mergeCell ref="A1:C1"/>
    <mergeCell ref="B76:B83"/>
    <mergeCell ref="A4:A5"/>
    <mergeCell ref="A7:A8"/>
    <mergeCell ref="A10:A11"/>
    <mergeCell ref="A13:A17"/>
    <mergeCell ref="A19:A20"/>
    <mergeCell ref="B3:B20"/>
    <mergeCell ref="B23:B34"/>
    <mergeCell ref="B36:B42"/>
    <mergeCell ref="B44:B74"/>
  </mergeCells>
  <hyperlinks>
    <hyperlink ref="C5" location="Inputs!G31" display="Click here to return to where you were previously."/>
    <hyperlink ref="C8" location="Inputs!G43" display="Click here to return to where you were previously."/>
    <hyperlink ref="C11" location="Inputs!G58" display="Click here to return to where you were previously."/>
    <hyperlink ref="C14" location="Inputs!G78" display="Click here to return where you were previously."/>
    <hyperlink ref="C20" location="Inputs!G98" display="Click here to return to where you were previously."/>
    <hyperlink ref="C17" location="Inputs!G89" display="Click here to return to where you were previously."/>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4"/>
  <sheetViews>
    <sheetView zoomScale="70" zoomScaleNormal="70" workbookViewId="0"/>
  </sheetViews>
  <sheetFormatPr defaultRowHeight="15" x14ac:dyDescent="0.25"/>
  <cols>
    <col min="1" max="1" width="49.5703125" bestFit="1" customWidth="1"/>
    <col min="2" max="3" width="49.5703125" style="14" customWidth="1"/>
    <col min="4" max="4" width="43.5703125" customWidth="1"/>
    <col min="5" max="5" width="36.5703125" customWidth="1"/>
    <col min="6" max="6" width="31.28515625" customWidth="1"/>
    <col min="7" max="7" width="29.7109375" customWidth="1"/>
    <col min="8" max="8" width="28.5703125" customWidth="1"/>
    <col min="9" max="9" width="29.7109375" customWidth="1"/>
    <col min="10" max="10" width="29.7109375" style="51" customWidth="1"/>
    <col min="11" max="11" width="29.7109375" customWidth="1"/>
    <col min="12" max="12" width="29.7109375" style="45" customWidth="1"/>
    <col min="13" max="13" width="23" customWidth="1"/>
  </cols>
  <sheetData>
    <row r="1" spans="1:13" s="9" customFormat="1" ht="18.75" x14ac:dyDescent="0.3">
      <c r="A1" s="9" t="s">
        <v>0</v>
      </c>
      <c r="B1" s="9" t="s">
        <v>3010</v>
      </c>
      <c r="C1" s="9" t="s">
        <v>3011</v>
      </c>
      <c r="D1" s="9" t="s">
        <v>2984</v>
      </c>
      <c r="E1" s="9" t="s">
        <v>2985</v>
      </c>
      <c r="F1" s="9" t="s">
        <v>2986</v>
      </c>
      <c r="G1" s="9" t="s">
        <v>2987</v>
      </c>
      <c r="H1" s="9" t="s">
        <v>2988</v>
      </c>
      <c r="I1" s="9" t="s">
        <v>2989</v>
      </c>
      <c r="J1" s="9" t="s">
        <v>2990</v>
      </c>
      <c r="K1" s="9" t="s">
        <v>2991</v>
      </c>
      <c r="L1" s="9" t="s">
        <v>3058</v>
      </c>
      <c r="M1" s="9" t="s">
        <v>3085</v>
      </c>
    </row>
    <row r="2" spans="1:13" s="1" customFormat="1" ht="150" x14ac:dyDescent="0.3">
      <c r="A2" s="8" t="s">
        <v>3120</v>
      </c>
      <c r="B2" s="8" t="s">
        <v>3918</v>
      </c>
      <c r="C2" s="8" t="s">
        <v>3072</v>
      </c>
      <c r="D2" s="8" t="s">
        <v>3073</v>
      </c>
      <c r="E2" s="8" t="s">
        <v>3945</v>
      </c>
      <c r="F2" s="8" t="s">
        <v>3948</v>
      </c>
      <c r="G2" s="8" t="s">
        <v>3949</v>
      </c>
      <c r="H2" s="8" t="s">
        <v>3933</v>
      </c>
      <c r="I2" s="8" t="s">
        <v>3934</v>
      </c>
      <c r="J2" s="8" t="s">
        <v>3935</v>
      </c>
      <c r="K2" s="8" t="s">
        <v>3943</v>
      </c>
      <c r="L2" s="8" t="s">
        <v>3944</v>
      </c>
      <c r="M2" s="8" t="s">
        <v>3910</v>
      </c>
    </row>
    <row r="3" spans="1:13" s="1" customFormat="1" ht="150" x14ac:dyDescent="0.3">
      <c r="A3" s="8" t="s">
        <v>3121</v>
      </c>
      <c r="B3" s="8" t="s">
        <v>3919</v>
      </c>
      <c r="C3" s="7"/>
      <c r="D3" s="8" t="s">
        <v>3082</v>
      </c>
      <c r="E3" s="8" t="s">
        <v>3946</v>
      </c>
      <c r="F3" s="8"/>
      <c r="G3" s="8"/>
      <c r="H3" s="8" t="s">
        <v>3921</v>
      </c>
      <c r="I3" s="8" t="s">
        <v>3914</v>
      </c>
      <c r="J3" s="8" t="s">
        <v>3916</v>
      </c>
      <c r="K3" s="8" t="s">
        <v>3943</v>
      </c>
      <c r="L3" s="8" t="s">
        <v>3944</v>
      </c>
      <c r="M3" s="8" t="s">
        <v>3911</v>
      </c>
    </row>
    <row r="4" spans="1:13" ht="150" x14ac:dyDescent="0.3">
      <c r="A4" s="7" t="s">
        <v>3150</v>
      </c>
      <c r="B4" s="7" t="s">
        <v>3151</v>
      </c>
      <c r="D4" s="8" t="s">
        <v>3152</v>
      </c>
      <c r="E4" s="8" t="s">
        <v>3947</v>
      </c>
      <c r="F4" s="7"/>
      <c r="G4" s="7"/>
      <c r="H4" s="8" t="s">
        <v>3920</v>
      </c>
      <c r="I4" s="8" t="s">
        <v>3915</v>
      </c>
      <c r="J4" s="8" t="s">
        <v>3917</v>
      </c>
      <c r="K4" s="8" t="s">
        <v>3943</v>
      </c>
      <c r="L4" s="8" t="s">
        <v>3944</v>
      </c>
      <c r="M4" s="8" t="s">
        <v>3912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4"/>
  <sheetViews>
    <sheetView zoomScale="70" zoomScaleNormal="70" workbookViewId="0"/>
  </sheetViews>
  <sheetFormatPr defaultColWidth="9.140625" defaultRowHeight="15" x14ac:dyDescent="0.25"/>
  <cols>
    <col min="1" max="1" width="49.5703125" style="14" bestFit="1" customWidth="1"/>
    <col min="2" max="2" width="43.5703125" style="14" customWidth="1"/>
    <col min="3" max="3" width="44.85546875" style="14" customWidth="1"/>
    <col min="4" max="4" width="51.140625" style="14" customWidth="1"/>
    <col min="5" max="5" width="45.85546875" style="14" customWidth="1"/>
    <col min="6" max="16384" width="9.140625" style="14"/>
  </cols>
  <sheetData>
    <row r="1" spans="1:5" s="9" customFormat="1" ht="18.75" x14ac:dyDescent="0.3">
      <c r="A1" s="9" t="s">
        <v>0</v>
      </c>
      <c r="B1" s="9" t="s">
        <v>2984</v>
      </c>
      <c r="C1" s="9" t="s">
        <v>2985</v>
      </c>
      <c r="D1" s="9" t="s">
        <v>2986</v>
      </c>
      <c r="E1" s="9" t="s">
        <v>2987</v>
      </c>
    </row>
    <row r="2" spans="1:5" s="1" customFormat="1" ht="93.75" x14ac:dyDescent="0.3">
      <c r="A2" s="8" t="s">
        <v>3120</v>
      </c>
      <c r="B2" s="8" t="s">
        <v>3940</v>
      </c>
      <c r="C2" s="8" t="s">
        <v>3077</v>
      </c>
      <c r="D2" s="8" t="s">
        <v>3079</v>
      </c>
      <c r="E2" s="8" t="str">
        <f>"To the best of your knowledge, how would your institution respond to a "&amp;Inputs!C46&amp;" to "&amp;Inputs!E46&amp;" student fall-to-fall retention increase, as a result of the remedial course redesign?"</f>
        <v>To the best of your knowledge, how would your institution respond to a  to  student fall-to-fall retention increase, as a result of the remedial course redesign?</v>
      </c>
    </row>
    <row r="3" spans="1:5" s="1" customFormat="1" ht="93.75" x14ac:dyDescent="0.3">
      <c r="A3" s="8" t="s">
        <v>3121</v>
      </c>
      <c r="B3" s="8" t="s">
        <v>3941</v>
      </c>
      <c r="C3" s="8" t="s">
        <v>3077</v>
      </c>
      <c r="D3" s="8" t="s">
        <v>3079</v>
      </c>
      <c r="E3" s="8" t="str">
        <f>"To the best of your knowledge, how would your institution respond to a "&amp;Inputs!C46&amp;" to "&amp;Inputs!E46&amp;" student fall-to-fall retention increase, as a result of the blended introductory coursework redesign?"</f>
        <v>To the best of your knowledge, how would your institution respond to a  to  student fall-to-fall retention increase, as a result of the blended introductory coursework redesign?</v>
      </c>
    </row>
    <row r="4" spans="1:5" ht="93.75" x14ac:dyDescent="0.3">
      <c r="A4" s="7" t="s">
        <v>3150</v>
      </c>
      <c r="B4" s="8" t="s">
        <v>3942</v>
      </c>
      <c r="C4" s="8" t="s">
        <v>3077</v>
      </c>
      <c r="D4" s="8" t="s">
        <v>3079</v>
      </c>
      <c r="E4" s="8" t="str">
        <f>"To the best of your knowledge, how would your institution respond to a "&amp;Inputs!E50&amp;" student fall-to-fall retention increase, as a result of implementing the effort of interest?"</f>
        <v>To the best of your knowledge, how would your institution respond to a  student fall-to-fall retention increase, as a result of implementing the effort of interest?</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L4"/>
  <sheetViews>
    <sheetView zoomScale="70" zoomScaleNormal="70" workbookViewId="0"/>
  </sheetViews>
  <sheetFormatPr defaultRowHeight="15" x14ac:dyDescent="0.25"/>
  <cols>
    <col min="1" max="1" width="61" bestFit="1" customWidth="1"/>
    <col min="2" max="2" width="48.42578125" style="4" customWidth="1"/>
    <col min="3" max="3" width="75.28515625" customWidth="1"/>
    <col min="4" max="4" width="63.140625" customWidth="1"/>
    <col min="5" max="5" width="72.5703125" bestFit="1" customWidth="1"/>
    <col min="6" max="6" width="50" bestFit="1" customWidth="1"/>
  </cols>
  <sheetData>
    <row r="1" spans="1:12" s="28" customFormat="1" ht="26.25" x14ac:dyDescent="0.4">
      <c r="A1" s="9" t="s">
        <v>0</v>
      </c>
      <c r="B1" s="9" t="s">
        <v>2943</v>
      </c>
      <c r="C1" s="9" t="s">
        <v>2992</v>
      </c>
      <c r="D1" s="9" t="s">
        <v>2</v>
      </c>
      <c r="E1" s="9" t="s">
        <v>2944</v>
      </c>
      <c r="F1" s="9" t="s">
        <v>2949</v>
      </c>
      <c r="G1" s="50" t="s">
        <v>3153</v>
      </c>
      <c r="H1" s="50" t="s">
        <v>3042</v>
      </c>
      <c r="I1" s="50" t="s">
        <v>2970</v>
      </c>
      <c r="J1" s="50" t="s">
        <v>2958</v>
      </c>
      <c r="K1" s="50"/>
      <c r="L1" s="50"/>
    </row>
    <row r="2" spans="1:12" s="1" customFormat="1" ht="409.15" customHeight="1" x14ac:dyDescent="0.3">
      <c r="A2" s="8" t="s">
        <v>3120</v>
      </c>
      <c r="B2" s="8" t="s">
        <v>3004</v>
      </c>
      <c r="C2" s="8" t="s">
        <v>2993</v>
      </c>
      <c r="D2" s="8" t="s">
        <v>3000</v>
      </c>
      <c r="E2" s="8" t="s">
        <v>3056</v>
      </c>
      <c r="F2" s="8" t="s">
        <v>3057</v>
      </c>
      <c r="J2" s="1" t="s">
        <v>3123</v>
      </c>
    </row>
    <row r="3" spans="1:12" s="1" customFormat="1" ht="337.5" x14ac:dyDescent="0.3">
      <c r="A3" s="8" t="s">
        <v>3121</v>
      </c>
      <c r="B3" s="8" t="s">
        <v>3034</v>
      </c>
      <c r="C3" s="8" t="s">
        <v>3043</v>
      </c>
      <c r="D3" s="8" t="s">
        <v>3035</v>
      </c>
      <c r="E3" s="8" t="s">
        <v>3036</v>
      </c>
      <c r="F3" s="8" t="s">
        <v>3037</v>
      </c>
      <c r="J3" s="1" t="s">
        <v>3124</v>
      </c>
    </row>
    <row r="4" spans="1:12" ht="18.75" x14ac:dyDescent="0.3">
      <c r="A4" s="7" t="s">
        <v>3150</v>
      </c>
      <c r="B4" s="7" t="s">
        <v>3154</v>
      </c>
      <c r="C4" s="7" t="s">
        <v>3154</v>
      </c>
      <c r="D4" s="7" t="s">
        <v>3154</v>
      </c>
      <c r="E4" s="7" t="s">
        <v>3154</v>
      </c>
      <c r="F4" s="7" t="s">
        <v>3154</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G5"/>
  <sheetViews>
    <sheetView zoomScale="70" zoomScaleNormal="70" workbookViewId="0"/>
  </sheetViews>
  <sheetFormatPr defaultRowHeight="15" x14ac:dyDescent="0.25"/>
  <cols>
    <col min="1" max="1" width="60.7109375" bestFit="1" customWidth="1"/>
    <col min="2" max="2" width="24.7109375" customWidth="1"/>
    <col min="3" max="3" width="25.42578125" customWidth="1"/>
    <col min="4" max="4" width="25.5703125" customWidth="1"/>
    <col min="5" max="5" width="25.5703125" style="14" customWidth="1"/>
    <col min="6" max="6" width="18.7109375" customWidth="1"/>
    <col min="7" max="7" width="17.7109375" customWidth="1"/>
    <col min="8" max="8" width="19.28515625" customWidth="1"/>
  </cols>
  <sheetData>
    <row r="1" spans="1:7" s="6" customFormat="1" ht="75" x14ac:dyDescent="0.3">
      <c r="A1" s="6" t="s">
        <v>0</v>
      </c>
      <c r="B1" s="6" t="s">
        <v>3038</v>
      </c>
      <c r="C1" s="6" t="s">
        <v>3047</v>
      </c>
      <c r="D1" s="6" t="s">
        <v>3048</v>
      </c>
      <c r="E1" s="6" t="s">
        <v>3041</v>
      </c>
      <c r="F1" s="6" t="s">
        <v>3039</v>
      </c>
      <c r="G1" s="6" t="s">
        <v>3040</v>
      </c>
    </row>
    <row r="2" spans="1:7" s="7" customFormat="1" ht="18.75" x14ac:dyDescent="0.3">
      <c r="A2" s="7" t="s">
        <v>3120</v>
      </c>
      <c r="B2" s="7">
        <v>0.58632459999999997</v>
      </c>
      <c r="C2" s="7">
        <v>-5.8551400000000003E-2</v>
      </c>
      <c r="D2" s="7">
        <v>0.26477260000000002</v>
      </c>
      <c r="E2" s="42">
        <f>Inputs!C26</f>
        <v>0</v>
      </c>
      <c r="F2" s="42">
        <f>ROUND((B2+(C2*E2)),2)</f>
        <v>0.59</v>
      </c>
      <c r="G2" s="42">
        <f>ROUND((B2+(D2*E2)),2)</f>
        <v>0.59</v>
      </c>
    </row>
    <row r="3" spans="1:7" s="7" customFormat="1" ht="18.75" x14ac:dyDescent="0.3">
      <c r="A3" s="8" t="s">
        <v>3121</v>
      </c>
      <c r="B3" s="7">
        <v>0.30365409999999998</v>
      </c>
      <c r="C3" s="7">
        <v>0.64116010000000001</v>
      </c>
      <c r="D3" s="7">
        <v>0.78516870000000005</v>
      </c>
      <c r="E3" s="42">
        <f>Inputs!C26</f>
        <v>0</v>
      </c>
      <c r="F3" s="42">
        <f>ROUND((B3+(C3*E3)),2)</f>
        <v>0.3</v>
      </c>
      <c r="G3" s="42">
        <f>ROUND(B3+(D3*E3),2)</f>
        <v>0.3</v>
      </c>
    </row>
    <row r="5" spans="1:7" x14ac:dyDescent="0.25">
      <c r="B5" s="16"/>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CE Document" ma:contentTypeID="0x010100FB95AE11C0304D4AB62CC27D569F37EE00EA7D3D4B646E5B4DB7D57F23C5A9A093" ma:contentTypeVersion="27" ma:contentTypeDescription="" ma:contentTypeScope="" ma:versionID="4dc8d70686166e3d8e8fa9d812494ab1">
  <xsd:schema xmlns:xsd="http://www.w3.org/2001/XMLSchema" xmlns:xs="http://www.w3.org/2001/XMLSchema" xmlns:p="http://schemas.microsoft.com/office/2006/metadata/properties" xmlns:ns1="http://schemas.microsoft.com/sharepoint/v3" xmlns:ns2="d48fe008-21dd-4a8d-843d-d83306303abf" xmlns:ns4="ab4e11ed-c8eb-41e3-8d5c-3d1d5c0e904b" targetNamespace="http://schemas.microsoft.com/office/2006/metadata/properties" ma:root="true" ma:fieldsID="924552c691bfe7c7bd6a81221445b13e" ns1:_="" ns2:_="" ns4:_="">
    <xsd:import namespace="http://schemas.microsoft.com/sharepoint/v3"/>
    <xsd:import namespace="d48fe008-21dd-4a8d-843d-d83306303abf"/>
    <xsd:import namespace="ab4e11ed-c8eb-41e3-8d5c-3d1d5c0e904b"/>
    <xsd:element name="properties">
      <xsd:complexType>
        <xsd:sequence>
          <xsd:element name="documentManagement">
            <xsd:complexType>
              <xsd:all>
                <xsd:element ref="ns2:DescriptionText" minOccurs="0"/>
                <xsd:element ref="ns2:Thumbnail1" minOccurs="0"/>
                <xsd:element ref="ns2:ACECoverImage" minOccurs="0"/>
                <xsd:element ref="ns2:PublishDate" minOccurs="0"/>
                <xsd:element ref="ns2:ACETileType"/>
                <xsd:element ref="ns2:ACEHomepageFeaturedTitle" minOccurs="0"/>
                <xsd:element ref="ns4:ProtivitiRequiredMembership" minOccurs="0"/>
                <xsd:element ref="ns2:ACELibraryVisibility" minOccurs="0"/>
                <xsd:element ref="ns2:o1f3c39708c64d6987f3818420e69c03" minOccurs="0"/>
                <xsd:element ref="ns2:TaxCatchAll" minOccurs="0"/>
                <xsd:element ref="ns2:TaxCatchAllLabel" minOccurs="0"/>
                <xsd:element ref="ns2:a18a6b0a902e4bd38f7f201eb5aa952a" minOccurs="0"/>
                <xsd:element ref="ns2:mf485291e70740809e33369ddc2eee8b" minOccurs="0"/>
                <xsd:element ref="ns2:nba3b2c403af4024b055935bc78267d7" minOccurs="0"/>
                <xsd:element ref="ns2:SharedWithUsers" minOccurs="0"/>
                <xsd:element ref="ns2:l97c944a3da34b3ab28d62629b09ad0e" minOccurs="0"/>
                <xsd:element ref="ns2:PinToHomepage" minOccurs="0"/>
                <xsd:element ref="ns2:HideFromSearch" minOccurs="0"/>
                <xsd:element ref="ns1:PublishingStartDate" minOccurs="0"/>
                <xsd:element ref="ns1:PublishingExpirationDate" minOccurs="0"/>
                <xsd:element ref="ns2:RequireSignUp" minOccurs="0"/>
                <xsd:element ref="ns2:MarketingInterestAreas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32"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33"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48fe008-21dd-4a8d-843d-d83306303abf" elementFormDefault="qualified">
    <xsd:import namespace="http://schemas.microsoft.com/office/2006/documentManagement/types"/>
    <xsd:import namespace="http://schemas.microsoft.com/office/infopath/2007/PartnerControls"/>
    <xsd:element name="DescriptionText" ma:index="2" nillable="true" ma:displayName="Brief Description" ma:internalName="DescriptionText">
      <xsd:simpleType>
        <xsd:restriction base="dms:Note"/>
      </xsd:simpleType>
    </xsd:element>
    <xsd:element name="Thumbnail1" ma:index="3" nillable="true" ma:displayName="Thumbnail" ma:internalName="Thumbnail1">
      <xsd:simpleType>
        <xsd:restriction base="dms:Unknown"/>
      </xsd:simpleType>
    </xsd:element>
    <xsd:element name="ACECoverImage" ma:index="4" nillable="true" ma:displayName="ACE Cover Image" ma:internalName="ACECoverImage">
      <xsd:simpleType>
        <xsd:restriction base="dms:Unknown"/>
      </xsd:simpleType>
    </xsd:element>
    <xsd:element name="PublishDate" ma:index="6" nillable="true" ma:displayName="Publish Date" ma:format="DateOnly" ma:internalName="PublishDate">
      <xsd:simpleType>
        <xsd:restriction base="dms:DateTime"/>
      </xsd:simpleType>
    </xsd:element>
    <xsd:element name="ACETileType" ma:index="12" ma:displayName="ACE Tile Type" ma:list="{50de9e05-1f50-428e-8fe0-cf49155a3494}" ma:internalName="ACETileType" ma:showField="Title" ma:web="d48fe008-21dd-4a8d-843d-d83306303abf">
      <xsd:simpleType>
        <xsd:restriction base="dms:Lookup"/>
      </xsd:simpleType>
    </xsd:element>
    <xsd:element name="ACEHomepageFeaturedTitle" ma:index="13" nillable="true" ma:displayName="ACE Homepage Featured Title" ma:internalName="ACEHomepageFeaturedTitle">
      <xsd:simpleType>
        <xsd:restriction base="dms:Text">
          <xsd:maxLength value="255"/>
        </xsd:restriction>
      </xsd:simpleType>
    </xsd:element>
    <xsd:element name="ACELibraryVisibility" ma:index="15" nillable="true" ma:displayName="ACE Library Visibility" ma:internalName="ACELibraryVisibility">
      <xsd:complexType>
        <xsd:complexContent>
          <xsd:extension base="dms:MultiChoice">
            <xsd:sequence>
              <xsd:element name="Value" maxOccurs="unbounded" minOccurs="0" nillable="true">
                <xsd:simpleType>
                  <xsd:restriction base="dms:Choice">
                    <xsd:enumeration value="Show in Publications library"/>
                    <xsd:enumeration value="Show in Advocacy library"/>
                  </xsd:restriction>
                </xsd:simpleType>
              </xsd:element>
            </xsd:sequence>
          </xsd:extension>
        </xsd:complexContent>
      </xsd:complexType>
    </xsd:element>
    <xsd:element name="o1f3c39708c64d6987f3818420e69c03" ma:index="17" nillable="true" ma:taxonomy="true" ma:internalName="o1f3c39708c64d6987f3818420e69c03" ma:taxonomyFieldName="ACEAudience" ma:displayName="ACE Audience" ma:default="" ma:fieldId="{81f3c397-08c6-4d69-87f3-818420e69c03}" ma:taxonomyMulti="true" ma:sspId="868bacea-ccb5-419d-989f-5f183de58314" ma:termSetId="e300d74d-310c-4a97-8120-3167e4c5323e" ma:anchorId="00000000-0000-0000-0000-000000000000" ma:open="false" ma:isKeyword="false">
      <xsd:complexType>
        <xsd:sequence>
          <xsd:element ref="pc:Terms" minOccurs="0" maxOccurs="1"/>
        </xsd:sequence>
      </xsd:complexType>
    </xsd:element>
    <xsd:element name="TaxCatchAll" ma:index="18" nillable="true" ma:displayName="Taxonomy Catch All Column" ma:description="" ma:hidden="true" ma:list="{0542d8d8-54f5-4990-a4fa-878fdd095f4e}" ma:internalName="TaxCatchAll" ma:showField="CatchAllData" ma:web="d48fe008-21dd-4a8d-843d-d83306303abf">
      <xsd:complexType>
        <xsd:complexContent>
          <xsd:extension base="dms:MultiChoiceLookup">
            <xsd:sequence>
              <xsd:element name="Value" type="dms:Lookup" maxOccurs="unbounded" minOccurs="0" nillable="true"/>
            </xsd:sequence>
          </xsd:extension>
        </xsd:complexContent>
      </xsd:complexType>
    </xsd:element>
    <xsd:element name="TaxCatchAllLabel" ma:index="21" nillable="true" ma:displayName="Taxonomy Catch All Column1" ma:description="" ma:hidden="true" ma:list="{0542d8d8-54f5-4990-a4fa-878fdd095f4e}" ma:internalName="TaxCatchAllLabel" ma:readOnly="true" ma:showField="CatchAllDataLabel" ma:web="d48fe008-21dd-4a8d-843d-d83306303abf">
      <xsd:complexType>
        <xsd:complexContent>
          <xsd:extension base="dms:MultiChoiceLookup">
            <xsd:sequence>
              <xsd:element name="Value" type="dms:Lookup" maxOccurs="unbounded" minOccurs="0" nillable="true"/>
            </xsd:sequence>
          </xsd:extension>
        </xsd:complexContent>
      </xsd:complexType>
    </xsd:element>
    <xsd:element name="a18a6b0a902e4bd38f7f201eb5aa952a" ma:index="23" nillable="true" ma:taxonomy="true" ma:internalName="a18a6b0a902e4bd38f7f201eb5aa952a" ma:taxonomyFieldName="ACEProgramsServicesDepartments" ma:displayName="ACE Programs Services Departments" ma:default="" ma:fieldId="{a18a6b0a-902e-4bd3-8f7f-201eb5aa952a}" ma:taxonomyMulti="true" ma:sspId="868bacea-ccb5-419d-989f-5f183de58314" ma:termSetId="63637488-4496-4cba-a287-f2fbd465e671" ma:anchorId="00000000-0000-0000-0000-000000000000" ma:open="false" ma:isKeyword="false">
      <xsd:complexType>
        <xsd:sequence>
          <xsd:element ref="pc:Terms" minOccurs="0" maxOccurs="1"/>
        </xsd:sequence>
      </xsd:complexType>
    </xsd:element>
    <xsd:element name="mf485291e70740809e33369ddc2eee8b" ma:index="24" nillable="true" ma:taxonomy="true" ma:internalName="mf485291e70740809e33369ddc2eee8b" ma:taxonomyFieldName="ACETopic" ma:displayName="ACE Topic" ma:default="" ma:fieldId="{6f485291-e707-4080-9e33-369ddc2eee8b}" ma:taxonomyMulti="true" ma:sspId="868bacea-ccb5-419d-989f-5f183de58314" ma:termSetId="fcec6528-1e77-43b4-8e98-be7ecb6eccb2" ma:anchorId="00000000-0000-0000-0000-000000000000" ma:open="false" ma:isKeyword="false">
      <xsd:complexType>
        <xsd:sequence>
          <xsd:element ref="pc:Terms" minOccurs="0" maxOccurs="1"/>
        </xsd:sequence>
      </xsd:complexType>
    </xsd:element>
    <xsd:element name="nba3b2c403af4024b055935bc78267d7" ma:index="25" nillable="true" ma:taxonomy="true" ma:internalName="nba3b2c403af4024b055935bc78267d7" ma:taxonomyFieldName="ACEEventType" ma:displayName="ACE Event Type" ma:default="" ma:fieldId="{7ba3b2c4-03af-4024-b055-935bc78267d7}" ma:taxonomyMulti="true" ma:sspId="868bacea-ccb5-419d-989f-5f183de58314" ma:termSetId="69152b88-d700-4034-b223-4516d5bd3ace" ma:anchorId="00000000-0000-0000-0000-000000000000" ma:open="false" ma:isKeyword="false">
      <xsd:complexType>
        <xsd:sequence>
          <xsd:element ref="pc:Terms" minOccurs="0" maxOccurs="1"/>
        </xsd:sequence>
      </xsd:complexType>
    </xsd:element>
    <xsd:element name="SharedWithUsers" ma:index="27"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97c944a3da34b3ab28d62629b09ad0e" ma:index="28" nillable="true" ma:taxonomy="true" ma:internalName="l97c944a3da34b3ab28d62629b09ad0e" ma:taxonomyFieldName="ACEDocumentType" ma:displayName="ACE Document Type" ma:indexed="true" ma:default="" ma:fieldId="{597c944a-3da3-4b3a-b28d-62629b09ad0e}" ma:sspId="868bacea-ccb5-419d-989f-5f183de58314" ma:termSetId="060cb9cc-14f2-44ad-a6f7-91ea1a07a7cf" ma:anchorId="00000000-0000-0000-0000-000000000000" ma:open="false" ma:isKeyword="false">
      <xsd:complexType>
        <xsd:sequence>
          <xsd:element ref="pc:Terms" minOccurs="0" maxOccurs="1"/>
        </xsd:sequence>
      </xsd:complexType>
    </xsd:element>
    <xsd:element name="PinToHomepage" ma:index="30" nillable="true" ma:displayName="Pin To Homepage" ma:default="0" ma:internalName="PinToHomepage">
      <xsd:simpleType>
        <xsd:restriction base="dms:Boolean"/>
      </xsd:simpleType>
    </xsd:element>
    <xsd:element name="HideFromSearch" ma:index="31" nillable="true" ma:displayName="Hide From Search" ma:default="0" ma:internalName="HideFromSearch">
      <xsd:simpleType>
        <xsd:restriction base="dms:Boolean"/>
      </xsd:simpleType>
    </xsd:element>
    <xsd:element name="RequireSignUp" ma:index="35" nillable="true" ma:displayName="Require Sign Up" ma:default="0" ma:internalName="RequireSignUp">
      <xsd:simpleType>
        <xsd:restriction base="dms:Boolean"/>
      </xsd:simpleType>
    </xsd:element>
    <xsd:element name="MarketingInterestAreasLookup" ma:index="36" nillable="true" ma:displayName="Marketing Interest Areas Lookup" ma:list="{6cacb00d-4cac-4418-8fb6-32d43d82a926}" ma:internalName="MarketingInterestAreasLookup" ma:showField="Title" ma:web="d48fe008-21dd-4a8d-843d-d83306303ab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b4e11ed-c8eb-41e3-8d5c-3d1d5c0e904b" elementFormDefault="qualified">
    <xsd:import namespace="http://schemas.microsoft.com/office/2006/documentManagement/types"/>
    <xsd:import namespace="http://schemas.microsoft.com/office/infopath/2007/PartnerControls"/>
    <xsd:element name="ProtivitiRequiredMembership" ma:index="14" nillable="true" ma:displayName="Required Membership" ma:internalName="ProtivitiRequiredMembership">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5" ma:displayName="Author"/>
        <xsd:element ref="dcterms:created" minOccurs="0" maxOccurs="1"/>
        <xsd:element ref="dc:identifier" minOccurs="0" maxOccurs="1"/>
        <xsd:element name="contentType" minOccurs="0" maxOccurs="1" type="xsd:string" ma:index="1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CEHomepageFeaturedTitle xmlns="d48fe008-21dd-4a8d-843d-d83306303abf" xsi:nil="true"/>
    <Thumbnail1 xmlns="d48fe008-21dd-4a8d-843d-d83306303abf" xsi:nil="true"/>
    <mf485291e70740809e33369ddc2eee8b xmlns="d48fe008-21dd-4a8d-843d-d83306303abf">
      <Terms xmlns="http://schemas.microsoft.com/office/infopath/2007/PartnerControls">
        <TermInfo xmlns="http://schemas.microsoft.com/office/infopath/2007/PartnerControls">
          <TermName xmlns="http://schemas.microsoft.com/office/infopath/2007/PartnerControls">Effective Teaching</TermName>
          <TermId xmlns="http://schemas.microsoft.com/office/infopath/2007/PartnerControls">95d0a7d9-102b-4421-8da2-396f3fae909e</TermId>
        </TermInfo>
      </Terms>
    </mf485291e70740809e33369ddc2eee8b>
    <ACETileType xmlns="d48fe008-21dd-4a8d-843d-d83306303abf">13</ACETileType>
    <a18a6b0a902e4bd38f7f201eb5aa952a xmlns="d48fe008-21dd-4a8d-843d-d83306303abf">
      <Terms xmlns="http://schemas.microsoft.com/office/infopath/2007/PartnerControls"/>
    </a18a6b0a902e4bd38f7f201eb5aa952a>
    <o1f3c39708c64d6987f3818420e69c03 xmlns="d48fe008-21dd-4a8d-843d-d83306303abf">
      <Terms xmlns="http://schemas.microsoft.com/office/infopath/2007/PartnerControls"/>
    </o1f3c39708c64d6987f3818420e69c03>
    <nba3b2c403af4024b055935bc78267d7 xmlns="d48fe008-21dd-4a8d-843d-d83306303abf">
      <Terms xmlns="http://schemas.microsoft.com/office/infopath/2007/PartnerControls"/>
    </nba3b2c403af4024b055935bc78267d7>
    <DescriptionText xmlns="d48fe008-21dd-4a8d-843d-d83306303abf">This tool is an Excel file to be used alongside 'Estimating the Return on Investment (ROI) for Instructional Improvement Efforts: Step-By-Step Tool Walk-Through​.'</DescriptionText>
    <l97c944a3da34b3ab28d62629b09ad0e xmlns="d48fe008-21dd-4a8d-843d-d83306303abf">
      <Terms xmlns="http://schemas.microsoft.com/office/infopath/2007/PartnerControls">
        <TermInfo xmlns="http://schemas.microsoft.com/office/infopath/2007/PartnerControls">
          <TermName xmlns="http://schemas.microsoft.com/office/infopath/2007/PartnerControls">Toolkit</TermName>
          <TermId xmlns="http://schemas.microsoft.com/office/infopath/2007/PartnerControls">0920639a-5255-43f1-99af-217c66c39c39</TermId>
        </TermInfo>
      </Terms>
    </l97c944a3da34b3ab28d62629b09ad0e>
    <TaxCatchAll xmlns="d48fe008-21dd-4a8d-843d-d83306303abf">
      <Value>137</Value>
      <Value>94</Value>
    </TaxCatchAll>
    <ProtivitiRequiredMembership xmlns="ab4e11ed-c8eb-41e3-8d5c-3d1d5c0e904b" xsi:nil="true"/>
    <PublishDate xmlns="d48fe008-21dd-4a8d-843d-d83306303abf">2017-10-01T04:00:00+00:00</PublishDate>
    <ACELibraryVisibility xmlns="d48fe008-21dd-4a8d-843d-d83306303abf">
      <Value>Show in Publications library</Value>
    </ACELibraryVisibility>
    <PinToHomepage xmlns="d48fe008-21dd-4a8d-843d-d83306303abf">false</PinToHomepage>
    <ACECoverImage xmlns="d48fe008-21dd-4a8d-843d-d83306303abf" xsi:nil="true"/>
    <HideFromSearch xmlns="d48fe008-21dd-4a8d-843d-d83306303abf">false</HideFromSearch>
    <PublishingExpirationDate xmlns="http://schemas.microsoft.com/sharepoint/v3" xsi:nil="true"/>
    <PublishingStartDate xmlns="http://schemas.microsoft.com/sharepoint/v3" xsi:nil="true"/>
    <RequireSignUp xmlns="d48fe008-21dd-4a8d-843d-d83306303abf">false</RequireSignUp>
    <MarketingInterestAreasLookup xmlns="d48fe008-21dd-4a8d-843d-d83306303ab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ocument_x0020_Url xmlns="041dd455-2657-4d35-8092-12753252e846" xsi:nil="true"/>
    <URL xmlns="http://schemas.microsoft.com/sharepoint/v3">
      <Url xsi:nil="true"/>
      <Description xsi:nil="true"/>
    </URL>
    <PublishingStartDate xmlns="http://schemas.microsoft.com/sharepoint/v3" xsi:nil="true"/>
    <PublishingExpirationDate xmlns="http://schemas.microsoft.com/sharepoint/v3" xsi:nil="true"/>
    <_dlc_DocId xmlns="041dd455-2657-4d35-8092-12753252e846">EHKXQPT5MPYZ-46-2329</_dlc_DocId>
    <_dlc_DocIdUrl xmlns="041dd455-2657-4d35-8092-12753252e846">
      <Url>https://admin.acenet.edu/news-room/_layouts/DocIdRedir.aspx?ID=EHKXQPT5MPYZ-46-2329</Url>
      <Description>EHKXQPT5MPYZ-46-2329</Description>
    </_dlc_DocIdUrl>
  </documentManagement>
</p:properties>
</file>

<file path=customXml/itemProps1.xml><?xml version="1.0" encoding="utf-8"?>
<ds:datastoreItem xmlns:ds="http://schemas.openxmlformats.org/officeDocument/2006/customXml" ds:itemID="{DAEE694B-E520-4C6E-914D-DEA1089B60D5}"/>
</file>

<file path=customXml/itemProps2.xml><?xml version="1.0" encoding="utf-8"?>
<ds:datastoreItem xmlns:ds="http://schemas.openxmlformats.org/officeDocument/2006/customXml" ds:itemID="{AA732A6D-4CC2-4563-AC64-4A0D05A4983F}"/>
</file>

<file path=customXml/itemProps3.xml><?xml version="1.0" encoding="utf-8"?>
<ds:datastoreItem xmlns:ds="http://schemas.openxmlformats.org/officeDocument/2006/customXml" ds:itemID="{A8A89D19-1288-4D1B-BF38-ABB26CCA9D3E}"/>
</file>

<file path=customXml/itemProps4.xml><?xml version="1.0" encoding="utf-8"?>
<ds:datastoreItem xmlns:ds="http://schemas.openxmlformats.org/officeDocument/2006/customXml" ds:itemID="{AA732A6D-4CC2-4563-AC64-4A0D05A4983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Instructions</vt:lpstr>
      <vt:lpstr>Inputs</vt:lpstr>
      <vt:lpstr>Estimated Returns</vt:lpstr>
      <vt:lpstr>Formulas</vt:lpstr>
      <vt:lpstr>Additional Details</vt:lpstr>
      <vt:lpstr>Course Enrollment Questions</vt:lpstr>
      <vt:lpstr>Cost and Enrollment Questions</vt:lpstr>
      <vt:lpstr>Essential Features &amp; Costs</vt:lpstr>
      <vt:lpstr>Research Findings</vt:lpstr>
      <vt:lpstr>Inst Financial Information</vt:lpstr>
      <vt:lpstr>institutions</vt:lpstr>
      <vt:lpstr>letter</vt:lpstr>
      <vt:lpstr>pubpri</vt:lpstr>
      <vt:lpstr>word</vt:lpstr>
    </vt:vector>
  </TitlesOfParts>
  <Company>Ithaka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Return on Investment Tool for Instructional Improvement Efforts (Beta)</dc:title>
  <dc:creator>Daniel Rossman</dc:creator>
  <cp:lastModifiedBy>Struthers, Brice</cp:lastModifiedBy>
  <dcterms:created xsi:type="dcterms:W3CDTF">2018-03-01T15:55:06Z</dcterms:created>
  <dcterms:modified xsi:type="dcterms:W3CDTF">2019-01-08T16:45:15Z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4ae4ee85-4a23-4fd5-a6fb-5399930e2ac2</vt:lpwstr>
  </property>
  <property fmtid="{D5CDD505-2E9C-101B-9397-08002B2CF9AE}" pid="3" name="ContentTypeId">
    <vt:lpwstr>0x010100FB95AE11C0304D4AB62CC27D569F37EE00EA7D3D4B646E5B4DB7D57F23C5A9A093</vt:lpwstr>
  </property>
  <property fmtid="{D5CDD505-2E9C-101B-9397-08002B2CF9AE}" pid="4" name="ACETopic">
    <vt:lpwstr>137;#Effective Teaching|95d0a7d9-102b-4421-8da2-396f3fae909e</vt:lpwstr>
  </property>
  <property fmtid="{D5CDD505-2E9C-101B-9397-08002B2CF9AE}" pid="5" name="ACEProgramsServicesDepartments">
    <vt:lpwstr/>
  </property>
  <property fmtid="{D5CDD505-2E9C-101B-9397-08002B2CF9AE}" pid="6" name="ACEAudience">
    <vt:lpwstr/>
  </property>
  <property fmtid="{D5CDD505-2E9C-101B-9397-08002B2CF9AE}" pid="7" name="ACEEventType">
    <vt:lpwstr/>
  </property>
  <property fmtid="{D5CDD505-2E9C-101B-9397-08002B2CF9AE}" pid="8" name="ACEDocumentType">
    <vt:lpwstr>94;#Toolkit|0920639a-5255-43f1-99af-217c66c39c39</vt:lpwstr>
  </property>
  <property fmtid="{D5CDD505-2E9C-101B-9397-08002B2CF9AE}" pid="9" name="Featured">
    <vt:bool>false</vt:bool>
  </property>
</Properties>
</file>